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Resource chart" sheetId="1" r:id="rId1"/>
    <sheet name="Resource 1 data" sheetId="2" r:id="rId2"/>
    <sheet name="Resource 2 data" sheetId="3" r:id="rId3"/>
    <sheet name="Gantt chart" sheetId="4" r:id="rId4"/>
  </sheets>
  <definedNames>
    <definedName name="solver_adj" localSheetId="1" hidden="1">'Resource 1 data'!$C$2:$C$12</definedName>
    <definedName name="solver_adj" localSheetId="2" hidden="1">'Resource 2 data'!$C$2:$C$12</definedName>
    <definedName name="solver_cvg" localSheetId="1" hidden="1">0.001</definedName>
    <definedName name="solver_cvg" localSheetId="2" hidden="1">0.001</definedName>
    <definedName name="solver_drv" localSheetId="1" hidden="1">0</definedName>
    <definedName name="solver_drv" localSheetId="2" hidden="1">1</definedName>
    <definedName name="solver_est" localSheetId="1" hidden="1">0</definedName>
    <definedName name="solver_est" localSheetId="2" hidden="1">1</definedName>
    <definedName name="solver_itr" localSheetId="1" hidden="1">100</definedName>
    <definedName name="solver_itr" localSheetId="2" hidden="1">100</definedName>
    <definedName name="solver_lhs1" localSheetId="1" hidden="1">'Resource 1 data'!$C$2:$C$12</definedName>
    <definedName name="solver_lhs1" localSheetId="2" hidden="1">'Resource 2 data'!$D$13</definedName>
    <definedName name="solver_lhs2" localSheetId="1" hidden="1">'Resource 1 data'!$C$2:$C$12</definedName>
    <definedName name="solver_lhs2" localSheetId="2" hidden="1">'Resource 2 data'!$C$2:$C$12</definedName>
    <definedName name="solver_lhs3" localSheetId="1" hidden="1">'Resource 1 data'!$D$13</definedName>
    <definedName name="solver_lhs3" localSheetId="2" hidden="1">'Resource 2 data'!$C$2:$C$12</definedName>
    <definedName name="solver_lin" localSheetId="1" hidden="1">2</definedName>
    <definedName name="solver_lin" localSheetId="2" hidden="1">2</definedName>
    <definedName name="solver_neg" localSheetId="1" hidden="1">2</definedName>
    <definedName name="solver_neg" localSheetId="2" hidden="1">2</definedName>
    <definedName name="solver_num" localSheetId="1" hidden="1">3</definedName>
    <definedName name="solver_num" localSheetId="2" hidden="1">3</definedName>
    <definedName name="solver_nwt" localSheetId="1" hidden="1">0</definedName>
    <definedName name="solver_nwt" localSheetId="2" hidden="1">1</definedName>
    <definedName name="solver_opt" localSheetId="1" hidden="1">'Resource 1 data'!$B$19</definedName>
    <definedName name="solver_opt" localSheetId="2" hidden="1">'Resource 2 data'!$B$19</definedName>
    <definedName name="solver_pre" localSheetId="1" hidden="1">0.000001</definedName>
    <definedName name="solver_pre" localSheetId="2" hidden="1">0.000001</definedName>
    <definedName name="solver_rel1" localSheetId="1" hidden="1">3</definedName>
    <definedName name="solver_rel1" localSheetId="2" hidden="1">2</definedName>
    <definedName name="solver_rel2" localSheetId="1" hidden="1">4</definedName>
    <definedName name="solver_rel2" localSheetId="2" hidden="1">4</definedName>
    <definedName name="solver_rel3" localSheetId="1" hidden="1">2</definedName>
    <definedName name="solver_rel3" localSheetId="2" hidden="1">3</definedName>
    <definedName name="solver_rhs1" localSheetId="1" hidden="1">0</definedName>
    <definedName name="solver_rhs1" localSheetId="2" hidden="1">24</definedName>
    <definedName name="solver_rhs2" localSheetId="1" hidden="1">integer</definedName>
    <definedName name="solver_rhs2" localSheetId="2" hidden="1">integer</definedName>
    <definedName name="solver_rhs3" localSheetId="1" hidden="1">24</definedName>
    <definedName name="solver_rhs3" localSheetId="2" hidden="1">0</definedName>
    <definedName name="solver_scl" localSheetId="1" hidden="1">2</definedName>
    <definedName name="solver_scl" localSheetId="2" hidden="1">2</definedName>
    <definedName name="solver_sho" localSheetId="1" hidden="1">2</definedName>
    <definedName name="solver_sho" localSheetId="2" hidden="1">2</definedName>
    <definedName name="solver_tim" localSheetId="1" hidden="1">100</definedName>
    <definedName name="solver_tim" localSheetId="2" hidden="1">100</definedName>
    <definedName name="solver_tol" localSheetId="1" hidden="1">0.05</definedName>
    <definedName name="solver_tol" localSheetId="2" hidden="1">0.05</definedName>
    <definedName name="solver_typ" localSheetId="1" hidden="1">2</definedName>
    <definedName name="solver_typ" localSheetId="2" hidden="1">2</definedName>
    <definedName name="solver_val" localSheetId="1" hidden="1">0</definedName>
    <definedName name="solver_val" localSheetId="2" hidden="1">0</definedName>
  </definedNames>
  <calcPr fullCalcOnLoad="1"/>
</workbook>
</file>

<file path=xl/sharedStrings.xml><?xml version="1.0" encoding="utf-8"?>
<sst xmlns="http://schemas.openxmlformats.org/spreadsheetml/2006/main" count="22" uniqueCount="11">
  <si>
    <t>Activity</t>
  </si>
  <si>
    <t>Start time</t>
  </si>
  <si>
    <t>Suggested start time</t>
  </si>
  <si>
    <t>Finish time</t>
  </si>
  <si>
    <t>Resource</t>
  </si>
  <si>
    <t>End time</t>
  </si>
  <si>
    <t>Resource average</t>
  </si>
  <si>
    <t>level</t>
  </si>
  <si>
    <t>Objective</t>
  </si>
  <si>
    <t>Desired</t>
  </si>
  <si>
    <t>resource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</si>
</sst>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9.5"/>
      <name val="Arial"/>
      <family val="0"/>
    </font>
    <font>
      <b/>
      <sz val="9.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.10525"/>
          <c:w val="0.839"/>
          <c:h val="0.8055"/>
        </c:manualLayout>
      </c:layout>
      <c:barChart>
        <c:barDir val="col"/>
        <c:grouping val="clustered"/>
        <c:varyColors val="0"/>
        <c:ser>
          <c:idx val="0"/>
          <c:order val="0"/>
          <c:tx>
            <c:v>Resource 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'Resource 1 data'!$H$14:$AF$14</c:f>
              <c:strCache>
                <c:ptCount val="25"/>
                <c:pt idx="0">
                  <c:v>0-1</c:v>
                </c:pt>
                <c:pt idx="1">
                  <c:v>1-2</c:v>
                </c:pt>
                <c:pt idx="2">
                  <c:v>2-3</c:v>
                </c:pt>
                <c:pt idx="3">
                  <c:v>3-4</c:v>
                </c:pt>
                <c:pt idx="4">
                  <c:v>4-5</c:v>
                </c:pt>
                <c:pt idx="5">
                  <c:v>5-6</c:v>
                </c:pt>
                <c:pt idx="6">
                  <c:v>6-7</c:v>
                </c:pt>
                <c:pt idx="7">
                  <c:v>7-8</c:v>
                </c:pt>
                <c:pt idx="8">
                  <c:v>8-9</c:v>
                </c:pt>
                <c:pt idx="9">
                  <c:v>9-10</c:v>
                </c:pt>
                <c:pt idx="10">
                  <c:v>10-11</c:v>
                </c:pt>
                <c:pt idx="11">
                  <c:v>11-12</c:v>
                </c:pt>
                <c:pt idx="12">
                  <c:v>12-13</c:v>
                </c:pt>
                <c:pt idx="13">
                  <c:v>13-14</c:v>
                </c:pt>
                <c:pt idx="14">
                  <c:v>14-15</c:v>
                </c:pt>
                <c:pt idx="15">
                  <c:v>15-16</c:v>
                </c:pt>
                <c:pt idx="16">
                  <c:v>16-17</c:v>
                </c:pt>
                <c:pt idx="17">
                  <c:v>17-18</c:v>
                </c:pt>
                <c:pt idx="18">
                  <c:v>18-19</c:v>
                </c:pt>
                <c:pt idx="19">
                  <c:v>19-20</c:v>
                </c:pt>
                <c:pt idx="20">
                  <c:v>20-21</c:v>
                </c:pt>
                <c:pt idx="21">
                  <c:v>21-22</c:v>
                </c:pt>
                <c:pt idx="22">
                  <c:v>22-23</c:v>
                </c:pt>
                <c:pt idx="23">
                  <c:v>23-24</c:v>
                </c:pt>
                <c:pt idx="24">
                  <c:v>24-25</c:v>
                </c:pt>
              </c:strCache>
            </c:strRef>
          </c:cat>
          <c:val>
            <c:numRef>
              <c:f>'Resource 1 data'!$H$13:$AF$13</c:f>
              <c:numCache>
                <c:ptCount val="2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</c:numCache>
            </c:numRef>
          </c:val>
        </c:ser>
        <c:ser>
          <c:idx val="1"/>
          <c:order val="1"/>
          <c:tx>
            <c:v>Resource 2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'Resource 2 data'!$H$13:$AF$13</c:f>
              <c:numCache>
                <c:ptCount val="2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4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9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12</c:v>
                </c:pt>
                <c:pt idx="21">
                  <c:v>6</c:v>
                </c:pt>
                <c:pt idx="22">
                  <c:v>6</c:v>
                </c:pt>
                <c:pt idx="23">
                  <c:v>8</c:v>
                </c:pt>
                <c:pt idx="24">
                  <c:v>0</c:v>
                </c:pt>
              </c:numCache>
            </c:numRef>
          </c:val>
        </c:ser>
        <c:axId val="9060792"/>
        <c:axId val="14438265"/>
      </c:bar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438265"/>
        <c:crosses val="autoZero"/>
        <c:auto val="1"/>
        <c:lblOffset val="100"/>
        <c:noMultiLvlLbl val="0"/>
      </c:catAx>
      <c:valAx>
        <c:axId val="14438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Resource usage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60792"/>
        <c:crossesAt val="1"/>
        <c:crossBetween val="between"/>
        <c:dispUnits/>
      </c:valAx>
      <c:spPr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'Resource 1 data'!$A$2:$A$12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'Resource 1 data'!$D$2:$D$12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14</c:v>
                </c:pt>
                <c:pt idx="8">
                  <c:v>20</c:v>
                </c:pt>
                <c:pt idx="9">
                  <c:v>20</c:v>
                </c:pt>
                <c:pt idx="10">
                  <c:v>23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'Resource 1 data'!$A$2:$A$12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'Resource 1 data'!$D$2:$D$12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14</c:v>
                </c:pt>
                <c:pt idx="8">
                  <c:v>20</c:v>
                </c:pt>
                <c:pt idx="9">
                  <c:v>20</c:v>
                </c:pt>
                <c:pt idx="10">
                  <c:v>23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'Resource 1 data'!$A$2:$A$12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'Resource 1 data'!$E$2:$E$12</c:f>
              <c:numCache>
                <c:ptCount val="11"/>
                <c:pt idx="0">
                  <c:v>6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13</c:v>
                </c:pt>
                <c:pt idx="5">
                  <c:v>5</c:v>
                </c:pt>
                <c:pt idx="6">
                  <c:v>14</c:v>
                </c:pt>
                <c:pt idx="7">
                  <c:v>20</c:v>
                </c:pt>
                <c:pt idx="8">
                  <c:v>23</c:v>
                </c:pt>
                <c:pt idx="9">
                  <c:v>21</c:v>
                </c:pt>
                <c:pt idx="10">
                  <c:v>24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'Resource 1 data'!$A$2:$A$12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cat>
          <c:val>
            <c:numRef>
              <c:f>'Resource 1 data'!$E$2:$E$12</c:f>
              <c:numCache>
                <c:ptCount val="11"/>
                <c:pt idx="0">
                  <c:v>6</c:v>
                </c:pt>
                <c:pt idx="1">
                  <c:v>2</c:v>
                </c:pt>
                <c:pt idx="2">
                  <c:v>9</c:v>
                </c:pt>
                <c:pt idx="3">
                  <c:v>4</c:v>
                </c:pt>
                <c:pt idx="4">
                  <c:v>13</c:v>
                </c:pt>
                <c:pt idx="5">
                  <c:v>5</c:v>
                </c:pt>
                <c:pt idx="6">
                  <c:v>14</c:v>
                </c:pt>
                <c:pt idx="7">
                  <c:v>20</c:v>
                </c:pt>
                <c:pt idx="8">
                  <c:v>23</c:v>
                </c:pt>
                <c:pt idx="9">
                  <c:v>21</c:v>
                </c:pt>
                <c:pt idx="10">
                  <c:v>24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axId val="62835522"/>
        <c:axId val="28648787"/>
      </c:line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648787"/>
        <c:crosses val="autoZero"/>
        <c:auto val="1"/>
        <c:lblOffset val="100"/>
        <c:noMultiLvlLbl val="0"/>
      </c:catAx>
      <c:valAx>
        <c:axId val="28648787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2835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9448818897637796" right="0.9448818897637796" top="0.984251968503937" bottom="0.984251968503937" header="0.5118110236220472" footer="0.5118110236220472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53500" cy="5753100"/>
    <xdr:graphicFrame>
      <xdr:nvGraphicFramePr>
        <xdr:cNvPr id="1" name="Chart 1"/>
        <xdr:cNvGraphicFramePr/>
      </xdr:nvGraphicFramePr>
      <xdr:xfrm>
        <a:off x="0" y="0"/>
        <a:ext cx="89535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9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10.28125" style="0" customWidth="1"/>
    <col min="3" max="3" width="17.8515625" style="0" customWidth="1"/>
    <col min="5" max="5" width="10.421875" style="0" customWidth="1"/>
    <col min="7" max="7" width="16.28125" style="0" customWidth="1"/>
  </cols>
  <sheetData>
    <row r="1" spans="1:37" ht="12.75">
      <c r="A1" t="s">
        <v>0</v>
      </c>
      <c r="B1" t="s">
        <v>4</v>
      </c>
      <c r="C1" t="s">
        <v>2</v>
      </c>
      <c r="D1" t="s">
        <v>1</v>
      </c>
      <c r="E1" t="s">
        <v>3</v>
      </c>
      <c r="G1" t="s">
        <v>6</v>
      </c>
      <c r="H1">
        <v>0</v>
      </c>
      <c r="I1">
        <f>H1+1</f>
        <v>1</v>
      </c>
      <c r="J1">
        <f aca="true" t="shared" si="0" ref="J1:AE1">I1+1</f>
        <v>2</v>
      </c>
      <c r="K1">
        <f t="shared" si="0"/>
        <v>3</v>
      </c>
      <c r="L1">
        <f t="shared" si="0"/>
        <v>4</v>
      </c>
      <c r="M1">
        <f t="shared" si="0"/>
        <v>5</v>
      </c>
      <c r="N1">
        <f t="shared" si="0"/>
        <v>6</v>
      </c>
      <c r="O1">
        <f t="shared" si="0"/>
        <v>7</v>
      </c>
      <c r="P1">
        <f t="shared" si="0"/>
        <v>8</v>
      </c>
      <c r="Q1">
        <f t="shared" si="0"/>
        <v>9</v>
      </c>
      <c r="R1">
        <f t="shared" si="0"/>
        <v>10</v>
      </c>
      <c r="S1">
        <f t="shared" si="0"/>
        <v>11</v>
      </c>
      <c r="T1">
        <f t="shared" si="0"/>
        <v>12</v>
      </c>
      <c r="U1">
        <f t="shared" si="0"/>
        <v>13</v>
      </c>
      <c r="V1">
        <f t="shared" si="0"/>
        <v>14</v>
      </c>
      <c r="W1">
        <f t="shared" si="0"/>
        <v>15</v>
      </c>
      <c r="X1">
        <f t="shared" si="0"/>
        <v>16</v>
      </c>
      <c r="Y1">
        <f t="shared" si="0"/>
        <v>17</v>
      </c>
      <c r="Z1">
        <f t="shared" si="0"/>
        <v>18</v>
      </c>
      <c r="AA1">
        <f t="shared" si="0"/>
        <v>19</v>
      </c>
      <c r="AB1">
        <f t="shared" si="0"/>
        <v>20</v>
      </c>
      <c r="AC1">
        <f t="shared" si="0"/>
        <v>21</v>
      </c>
      <c r="AD1">
        <f t="shared" si="0"/>
        <v>22</v>
      </c>
      <c r="AE1">
        <f t="shared" si="0"/>
        <v>23</v>
      </c>
      <c r="AF1">
        <f aca="true" t="shared" si="1" ref="AF1:AK1">AE1+1</f>
        <v>24</v>
      </c>
      <c r="AG1">
        <f t="shared" si="1"/>
        <v>25</v>
      </c>
      <c r="AH1">
        <f t="shared" si="1"/>
        <v>26</v>
      </c>
      <c r="AI1">
        <f t="shared" si="1"/>
        <v>27</v>
      </c>
      <c r="AJ1">
        <f t="shared" si="1"/>
        <v>28</v>
      </c>
      <c r="AK1">
        <f t="shared" si="1"/>
        <v>29</v>
      </c>
    </row>
    <row r="2" spans="1:37" ht="12.75">
      <c r="A2">
        <v>1</v>
      </c>
      <c r="B2">
        <v>2</v>
      </c>
      <c r="D2">
        <f>MAX(0,C2)</f>
        <v>0</v>
      </c>
      <c r="E2">
        <f>D2+6</f>
        <v>6</v>
      </c>
      <c r="G2">
        <f>(E2-D2)*B2</f>
        <v>12</v>
      </c>
      <c r="H2">
        <f>IF(AND(H1&gt;=$D$2,H1&lt;$E$2),$B$2,0)</f>
        <v>2</v>
      </c>
      <c r="I2">
        <f aca="true" t="shared" si="2" ref="I2:AE2">IF(AND(I1&gt;=$D$2,I1&lt;$E$2),$B$2,0)</f>
        <v>2</v>
      </c>
      <c r="J2">
        <f t="shared" si="2"/>
        <v>2</v>
      </c>
      <c r="K2">
        <f t="shared" si="2"/>
        <v>2</v>
      </c>
      <c r="L2">
        <f t="shared" si="2"/>
        <v>2</v>
      </c>
      <c r="M2">
        <f t="shared" si="2"/>
        <v>2</v>
      </c>
      <c r="N2">
        <f t="shared" si="2"/>
        <v>0</v>
      </c>
      <c r="O2">
        <f t="shared" si="2"/>
        <v>0</v>
      </c>
      <c r="P2">
        <f t="shared" si="2"/>
        <v>0</v>
      </c>
      <c r="Q2">
        <f t="shared" si="2"/>
        <v>0</v>
      </c>
      <c r="R2">
        <f t="shared" si="2"/>
        <v>0</v>
      </c>
      <c r="S2">
        <f t="shared" si="2"/>
        <v>0</v>
      </c>
      <c r="T2">
        <f t="shared" si="2"/>
        <v>0</v>
      </c>
      <c r="U2">
        <f t="shared" si="2"/>
        <v>0</v>
      </c>
      <c r="V2">
        <f t="shared" si="2"/>
        <v>0</v>
      </c>
      <c r="W2">
        <f t="shared" si="2"/>
        <v>0</v>
      </c>
      <c r="X2">
        <f t="shared" si="2"/>
        <v>0</v>
      </c>
      <c r="Y2">
        <f t="shared" si="2"/>
        <v>0</v>
      </c>
      <c r="Z2">
        <f t="shared" si="2"/>
        <v>0</v>
      </c>
      <c r="AA2">
        <f t="shared" si="2"/>
        <v>0</v>
      </c>
      <c r="AB2">
        <f t="shared" si="2"/>
        <v>0</v>
      </c>
      <c r="AC2">
        <f t="shared" si="2"/>
        <v>0</v>
      </c>
      <c r="AD2">
        <f t="shared" si="2"/>
        <v>0</v>
      </c>
      <c r="AE2">
        <f t="shared" si="2"/>
        <v>0</v>
      </c>
      <c r="AF2">
        <f aca="true" t="shared" si="3" ref="AF2:AK2">IF(AND(AF1&gt;=$D$2,AF1&lt;$E$2),$B$2,0)</f>
        <v>0</v>
      </c>
      <c r="AG2">
        <f t="shared" si="3"/>
        <v>0</v>
      </c>
      <c r="AH2">
        <f t="shared" si="3"/>
        <v>0</v>
      </c>
      <c r="AI2">
        <f t="shared" si="3"/>
        <v>0</v>
      </c>
      <c r="AJ2">
        <f t="shared" si="3"/>
        <v>0</v>
      </c>
      <c r="AK2">
        <f t="shared" si="3"/>
        <v>0</v>
      </c>
    </row>
    <row r="3" spans="1:37" ht="12.75">
      <c r="A3">
        <v>2</v>
      </c>
      <c r="B3">
        <v>1</v>
      </c>
      <c r="D3">
        <f>MAX(0,C3)</f>
        <v>0</v>
      </c>
      <c r="E3">
        <f>D3+2</f>
        <v>2</v>
      </c>
      <c r="G3">
        <f aca="true" t="shared" si="4" ref="G3:G12">(E3-D3)*B3</f>
        <v>2</v>
      </c>
      <c r="H3">
        <f>IF(AND(H1&gt;=$D$3,H1&lt;$E$3),$B$3,0)</f>
        <v>1</v>
      </c>
      <c r="I3">
        <f aca="true" t="shared" si="5" ref="I3:AE3">IF(AND(I1&gt;=$D$3,I1&lt;$E$3),$B$3,0)</f>
        <v>1</v>
      </c>
      <c r="J3">
        <f t="shared" si="5"/>
        <v>0</v>
      </c>
      <c r="K3">
        <f t="shared" si="5"/>
        <v>0</v>
      </c>
      <c r="L3">
        <f t="shared" si="5"/>
        <v>0</v>
      </c>
      <c r="M3">
        <f t="shared" si="5"/>
        <v>0</v>
      </c>
      <c r="N3">
        <f t="shared" si="5"/>
        <v>0</v>
      </c>
      <c r="O3">
        <f t="shared" si="5"/>
        <v>0</v>
      </c>
      <c r="P3">
        <f t="shared" si="5"/>
        <v>0</v>
      </c>
      <c r="Q3">
        <f t="shared" si="5"/>
        <v>0</v>
      </c>
      <c r="R3">
        <f t="shared" si="5"/>
        <v>0</v>
      </c>
      <c r="S3">
        <f t="shared" si="5"/>
        <v>0</v>
      </c>
      <c r="T3">
        <f t="shared" si="5"/>
        <v>0</v>
      </c>
      <c r="U3">
        <f t="shared" si="5"/>
        <v>0</v>
      </c>
      <c r="V3">
        <f t="shared" si="5"/>
        <v>0</v>
      </c>
      <c r="W3">
        <f t="shared" si="5"/>
        <v>0</v>
      </c>
      <c r="X3">
        <f t="shared" si="5"/>
        <v>0</v>
      </c>
      <c r="Y3">
        <f t="shared" si="5"/>
        <v>0</v>
      </c>
      <c r="Z3">
        <f t="shared" si="5"/>
        <v>0</v>
      </c>
      <c r="AA3">
        <f t="shared" si="5"/>
        <v>0</v>
      </c>
      <c r="AB3">
        <f t="shared" si="5"/>
        <v>0</v>
      </c>
      <c r="AC3">
        <f t="shared" si="5"/>
        <v>0</v>
      </c>
      <c r="AD3">
        <f t="shared" si="5"/>
        <v>0</v>
      </c>
      <c r="AE3">
        <f t="shared" si="5"/>
        <v>0</v>
      </c>
      <c r="AF3">
        <f aca="true" t="shared" si="6" ref="AF3:AK3">IF(AND(AF1&gt;=$D$3,AF1&lt;$E$3),$B$3,0)</f>
        <v>0</v>
      </c>
      <c r="AG3">
        <f t="shared" si="6"/>
        <v>0</v>
      </c>
      <c r="AH3">
        <f t="shared" si="6"/>
        <v>0</v>
      </c>
      <c r="AI3">
        <f t="shared" si="6"/>
        <v>0</v>
      </c>
      <c r="AJ3">
        <f t="shared" si="6"/>
        <v>0</v>
      </c>
      <c r="AK3">
        <f t="shared" si="6"/>
        <v>0</v>
      </c>
    </row>
    <row r="4" spans="1:37" ht="12.75">
      <c r="A4">
        <v>3</v>
      </c>
      <c r="B4">
        <v>1</v>
      </c>
      <c r="D4">
        <f>MAX(C4,D2+6)</f>
        <v>6</v>
      </c>
      <c r="E4">
        <f>D4+3</f>
        <v>9</v>
      </c>
      <c r="G4">
        <f t="shared" si="4"/>
        <v>3</v>
      </c>
      <c r="H4">
        <f>IF(AND(H1&gt;=$D$4,H1&lt;$E$4),$B$4,0)</f>
        <v>0</v>
      </c>
      <c r="I4">
        <f aca="true" t="shared" si="7" ref="I4:AE4">IF(AND(I1&gt;=$D$4,I1&lt;$E$4),$B$4,0)</f>
        <v>0</v>
      </c>
      <c r="J4">
        <f t="shared" si="7"/>
        <v>0</v>
      </c>
      <c r="K4">
        <f t="shared" si="7"/>
        <v>0</v>
      </c>
      <c r="L4">
        <f t="shared" si="7"/>
        <v>0</v>
      </c>
      <c r="M4">
        <f t="shared" si="7"/>
        <v>0</v>
      </c>
      <c r="N4">
        <f t="shared" si="7"/>
        <v>1</v>
      </c>
      <c r="O4">
        <f t="shared" si="7"/>
        <v>1</v>
      </c>
      <c r="P4">
        <f t="shared" si="7"/>
        <v>1</v>
      </c>
      <c r="Q4">
        <f t="shared" si="7"/>
        <v>0</v>
      </c>
      <c r="R4">
        <f t="shared" si="7"/>
        <v>0</v>
      </c>
      <c r="S4">
        <f t="shared" si="7"/>
        <v>0</v>
      </c>
      <c r="T4">
        <f t="shared" si="7"/>
        <v>0</v>
      </c>
      <c r="U4">
        <f t="shared" si="7"/>
        <v>0</v>
      </c>
      <c r="V4">
        <f t="shared" si="7"/>
        <v>0</v>
      </c>
      <c r="W4">
        <f t="shared" si="7"/>
        <v>0</v>
      </c>
      <c r="X4">
        <f t="shared" si="7"/>
        <v>0</v>
      </c>
      <c r="Y4">
        <f t="shared" si="7"/>
        <v>0</v>
      </c>
      <c r="Z4">
        <f t="shared" si="7"/>
        <v>0</v>
      </c>
      <c r="AA4">
        <f t="shared" si="7"/>
        <v>0</v>
      </c>
      <c r="AB4">
        <f t="shared" si="7"/>
        <v>0</v>
      </c>
      <c r="AC4">
        <f t="shared" si="7"/>
        <v>0</v>
      </c>
      <c r="AD4">
        <f t="shared" si="7"/>
        <v>0</v>
      </c>
      <c r="AE4">
        <f t="shared" si="7"/>
        <v>0</v>
      </c>
      <c r="AF4">
        <f aca="true" t="shared" si="8" ref="AF4:AK4">IF(AND(AF1&gt;=$D$4,AF1&lt;$E$4),$B$4,0)</f>
        <v>0</v>
      </c>
      <c r="AG4">
        <f t="shared" si="8"/>
        <v>0</v>
      </c>
      <c r="AH4">
        <f t="shared" si="8"/>
        <v>0</v>
      </c>
      <c r="AI4">
        <f t="shared" si="8"/>
        <v>0</v>
      </c>
      <c r="AJ4">
        <f t="shared" si="8"/>
        <v>0</v>
      </c>
      <c r="AK4">
        <f t="shared" si="8"/>
        <v>0</v>
      </c>
    </row>
    <row r="5" spans="1:37" ht="12.75">
      <c r="A5">
        <v>4</v>
      </c>
      <c r="B5">
        <v>1</v>
      </c>
      <c r="D5">
        <f>MAX(C5,D3+2)</f>
        <v>2</v>
      </c>
      <c r="E5">
        <f>D5+2</f>
        <v>4</v>
      </c>
      <c r="G5">
        <f t="shared" si="4"/>
        <v>2</v>
      </c>
      <c r="H5">
        <f>IF(AND(H1&gt;=$D$5,H1&lt;$E$5),$B$5,0)</f>
        <v>0</v>
      </c>
      <c r="I5">
        <f aca="true" t="shared" si="9" ref="I5:AE5">IF(AND(I1&gt;=$D$5,I1&lt;$E$5),$B$5,0)</f>
        <v>0</v>
      </c>
      <c r="J5">
        <f t="shared" si="9"/>
        <v>1</v>
      </c>
      <c r="K5">
        <f t="shared" si="9"/>
        <v>1</v>
      </c>
      <c r="L5">
        <f t="shared" si="9"/>
        <v>0</v>
      </c>
      <c r="M5">
        <f t="shared" si="9"/>
        <v>0</v>
      </c>
      <c r="N5">
        <f t="shared" si="9"/>
        <v>0</v>
      </c>
      <c r="O5">
        <f t="shared" si="9"/>
        <v>0</v>
      </c>
      <c r="P5">
        <f t="shared" si="9"/>
        <v>0</v>
      </c>
      <c r="Q5">
        <f t="shared" si="9"/>
        <v>0</v>
      </c>
      <c r="R5">
        <f t="shared" si="9"/>
        <v>0</v>
      </c>
      <c r="S5">
        <f t="shared" si="9"/>
        <v>0</v>
      </c>
      <c r="T5">
        <f t="shared" si="9"/>
        <v>0</v>
      </c>
      <c r="U5">
        <f t="shared" si="9"/>
        <v>0</v>
      </c>
      <c r="V5">
        <f t="shared" si="9"/>
        <v>0</v>
      </c>
      <c r="W5">
        <f t="shared" si="9"/>
        <v>0</v>
      </c>
      <c r="X5">
        <f t="shared" si="9"/>
        <v>0</v>
      </c>
      <c r="Y5">
        <f t="shared" si="9"/>
        <v>0</v>
      </c>
      <c r="Z5">
        <f t="shared" si="9"/>
        <v>0</v>
      </c>
      <c r="AA5">
        <f t="shared" si="9"/>
        <v>0</v>
      </c>
      <c r="AB5">
        <f t="shared" si="9"/>
        <v>0</v>
      </c>
      <c r="AC5">
        <f t="shared" si="9"/>
        <v>0</v>
      </c>
      <c r="AD5">
        <f t="shared" si="9"/>
        <v>0</v>
      </c>
      <c r="AE5">
        <f t="shared" si="9"/>
        <v>0</v>
      </c>
      <c r="AF5">
        <f aca="true" t="shared" si="10" ref="AF5:AK5">IF(AND(AF1&gt;=$D$5,AF1&lt;$E$5),$B$5,0)</f>
        <v>0</v>
      </c>
      <c r="AG5">
        <f t="shared" si="10"/>
        <v>0</v>
      </c>
      <c r="AH5">
        <f t="shared" si="10"/>
        <v>0</v>
      </c>
      <c r="AI5">
        <f t="shared" si="10"/>
        <v>0</v>
      </c>
      <c r="AJ5">
        <f t="shared" si="10"/>
        <v>0</v>
      </c>
      <c r="AK5">
        <f t="shared" si="10"/>
        <v>0</v>
      </c>
    </row>
    <row r="6" spans="1:37" ht="12.75">
      <c r="A6">
        <v>5</v>
      </c>
      <c r="B6">
        <v>1</v>
      </c>
      <c r="D6">
        <f>MAX(C6,D4+3)</f>
        <v>9</v>
      </c>
      <c r="E6">
        <f>D6+4</f>
        <v>13</v>
      </c>
      <c r="G6">
        <f t="shared" si="4"/>
        <v>4</v>
      </c>
      <c r="H6">
        <f>IF(AND(H1&gt;=$D$6,H1&lt;$E$6),$B$6,0)</f>
        <v>0</v>
      </c>
      <c r="I6">
        <f aca="true" t="shared" si="11" ref="I6:AE6">IF(AND(I1&gt;=$D$6,I1&lt;$E$6),$B$6,0)</f>
        <v>0</v>
      </c>
      <c r="J6">
        <f t="shared" si="11"/>
        <v>0</v>
      </c>
      <c r="K6">
        <f t="shared" si="11"/>
        <v>0</v>
      </c>
      <c r="L6">
        <f t="shared" si="11"/>
        <v>0</v>
      </c>
      <c r="M6">
        <f t="shared" si="11"/>
        <v>0</v>
      </c>
      <c r="N6">
        <f t="shared" si="11"/>
        <v>0</v>
      </c>
      <c r="O6">
        <f t="shared" si="11"/>
        <v>0</v>
      </c>
      <c r="P6">
        <f t="shared" si="11"/>
        <v>0</v>
      </c>
      <c r="Q6">
        <f t="shared" si="11"/>
        <v>1</v>
      </c>
      <c r="R6">
        <f t="shared" si="11"/>
        <v>1</v>
      </c>
      <c r="S6">
        <f t="shared" si="11"/>
        <v>1</v>
      </c>
      <c r="T6">
        <f t="shared" si="11"/>
        <v>1</v>
      </c>
      <c r="U6">
        <f t="shared" si="11"/>
        <v>0</v>
      </c>
      <c r="V6">
        <f t="shared" si="11"/>
        <v>0</v>
      </c>
      <c r="W6">
        <f t="shared" si="11"/>
        <v>0</v>
      </c>
      <c r="X6">
        <f t="shared" si="11"/>
        <v>0</v>
      </c>
      <c r="Y6">
        <f t="shared" si="11"/>
        <v>0</v>
      </c>
      <c r="Z6">
        <f t="shared" si="11"/>
        <v>0</v>
      </c>
      <c r="AA6">
        <f t="shared" si="11"/>
        <v>0</v>
      </c>
      <c r="AB6">
        <f t="shared" si="11"/>
        <v>0</v>
      </c>
      <c r="AC6">
        <f t="shared" si="11"/>
        <v>0</v>
      </c>
      <c r="AD6">
        <f t="shared" si="11"/>
        <v>0</v>
      </c>
      <c r="AE6">
        <f t="shared" si="11"/>
        <v>0</v>
      </c>
      <c r="AF6">
        <f aca="true" t="shared" si="12" ref="AF6:AK6">IF(AND(AF1&gt;=$D$6,AF1&lt;$E$6),$B$6,0)</f>
        <v>0</v>
      </c>
      <c r="AG6">
        <f t="shared" si="12"/>
        <v>0</v>
      </c>
      <c r="AH6">
        <f t="shared" si="12"/>
        <v>0</v>
      </c>
      <c r="AI6">
        <f t="shared" si="12"/>
        <v>0</v>
      </c>
      <c r="AJ6">
        <f t="shared" si="12"/>
        <v>0</v>
      </c>
      <c r="AK6">
        <f t="shared" si="12"/>
        <v>0</v>
      </c>
    </row>
    <row r="7" spans="1:37" ht="12.75">
      <c r="A7">
        <v>6</v>
      </c>
      <c r="B7">
        <v>1</v>
      </c>
      <c r="D7">
        <f>MAX(C7,D5+2)</f>
        <v>4</v>
      </c>
      <c r="E7">
        <f>D7+1</f>
        <v>5</v>
      </c>
      <c r="G7">
        <f t="shared" si="4"/>
        <v>1</v>
      </c>
      <c r="H7">
        <f>IF(AND(H1&gt;=$D$7,H1&lt;$E$7),$B$7,0)</f>
        <v>0</v>
      </c>
      <c r="I7">
        <f aca="true" t="shared" si="13" ref="I7:AE7">IF(AND(I1&gt;=$D$7,I1&lt;$E$7),$B$7,0)</f>
        <v>0</v>
      </c>
      <c r="J7">
        <f t="shared" si="13"/>
        <v>0</v>
      </c>
      <c r="K7">
        <f t="shared" si="13"/>
        <v>0</v>
      </c>
      <c r="L7">
        <f t="shared" si="13"/>
        <v>1</v>
      </c>
      <c r="M7">
        <f t="shared" si="13"/>
        <v>0</v>
      </c>
      <c r="N7">
        <f t="shared" si="13"/>
        <v>0</v>
      </c>
      <c r="O7">
        <f t="shared" si="13"/>
        <v>0</v>
      </c>
      <c r="P7">
        <f t="shared" si="13"/>
        <v>0</v>
      </c>
      <c r="Q7">
        <f t="shared" si="13"/>
        <v>0</v>
      </c>
      <c r="R7">
        <f t="shared" si="13"/>
        <v>0</v>
      </c>
      <c r="S7">
        <f t="shared" si="13"/>
        <v>0</v>
      </c>
      <c r="T7">
        <f t="shared" si="13"/>
        <v>0</v>
      </c>
      <c r="U7">
        <f t="shared" si="13"/>
        <v>0</v>
      </c>
      <c r="V7">
        <f t="shared" si="13"/>
        <v>0</v>
      </c>
      <c r="W7">
        <f t="shared" si="13"/>
        <v>0</v>
      </c>
      <c r="X7">
        <f t="shared" si="13"/>
        <v>0</v>
      </c>
      <c r="Y7">
        <f t="shared" si="13"/>
        <v>0</v>
      </c>
      <c r="Z7">
        <f t="shared" si="13"/>
        <v>0</v>
      </c>
      <c r="AA7">
        <f t="shared" si="13"/>
        <v>0</v>
      </c>
      <c r="AB7">
        <f t="shared" si="13"/>
        <v>0</v>
      </c>
      <c r="AC7">
        <f t="shared" si="13"/>
        <v>0</v>
      </c>
      <c r="AD7">
        <f t="shared" si="13"/>
        <v>0</v>
      </c>
      <c r="AE7">
        <f t="shared" si="13"/>
        <v>0</v>
      </c>
      <c r="AF7">
        <f aca="true" t="shared" si="14" ref="AF7:AK7">IF(AND(AF1&gt;=$D$7,AF1&lt;$E$7),$B$7,0)</f>
        <v>0</v>
      </c>
      <c r="AG7">
        <f t="shared" si="14"/>
        <v>0</v>
      </c>
      <c r="AH7">
        <f t="shared" si="14"/>
        <v>0</v>
      </c>
      <c r="AI7">
        <f t="shared" si="14"/>
        <v>0</v>
      </c>
      <c r="AJ7">
        <f t="shared" si="14"/>
        <v>0</v>
      </c>
      <c r="AK7">
        <f t="shared" si="14"/>
        <v>0</v>
      </c>
    </row>
    <row r="8" spans="1:37" ht="12.75">
      <c r="A8">
        <v>7</v>
      </c>
      <c r="B8">
        <v>1</v>
      </c>
      <c r="D8">
        <f>MAX(C8,D6+4,D7+1)</f>
        <v>13</v>
      </c>
      <c r="E8">
        <f>D8+1</f>
        <v>14</v>
      </c>
      <c r="G8">
        <f t="shared" si="4"/>
        <v>1</v>
      </c>
      <c r="H8">
        <f>IF(AND(H1&gt;=$D$8,H1&lt;$E$8),$B$8,0)</f>
        <v>0</v>
      </c>
      <c r="I8">
        <f aca="true" t="shared" si="15" ref="I8:AE8">IF(AND(I1&gt;=$D$8,I1&lt;$E$8),$B$8,0)</f>
        <v>0</v>
      </c>
      <c r="J8">
        <f t="shared" si="15"/>
        <v>0</v>
      </c>
      <c r="K8">
        <f t="shared" si="15"/>
        <v>0</v>
      </c>
      <c r="L8">
        <f t="shared" si="15"/>
        <v>0</v>
      </c>
      <c r="M8">
        <f t="shared" si="15"/>
        <v>0</v>
      </c>
      <c r="N8">
        <f t="shared" si="15"/>
        <v>0</v>
      </c>
      <c r="O8">
        <f t="shared" si="15"/>
        <v>0</v>
      </c>
      <c r="P8">
        <f t="shared" si="15"/>
        <v>0</v>
      </c>
      <c r="Q8">
        <f t="shared" si="15"/>
        <v>0</v>
      </c>
      <c r="R8">
        <f t="shared" si="15"/>
        <v>0</v>
      </c>
      <c r="S8">
        <f t="shared" si="15"/>
        <v>0</v>
      </c>
      <c r="T8">
        <f t="shared" si="15"/>
        <v>0</v>
      </c>
      <c r="U8">
        <f t="shared" si="15"/>
        <v>1</v>
      </c>
      <c r="V8">
        <f t="shared" si="15"/>
        <v>0</v>
      </c>
      <c r="W8">
        <f t="shared" si="15"/>
        <v>0</v>
      </c>
      <c r="X8">
        <f t="shared" si="15"/>
        <v>0</v>
      </c>
      <c r="Y8">
        <f t="shared" si="15"/>
        <v>0</v>
      </c>
      <c r="Z8">
        <f t="shared" si="15"/>
        <v>0</v>
      </c>
      <c r="AA8">
        <f t="shared" si="15"/>
        <v>0</v>
      </c>
      <c r="AB8">
        <f t="shared" si="15"/>
        <v>0</v>
      </c>
      <c r="AC8">
        <f t="shared" si="15"/>
        <v>0</v>
      </c>
      <c r="AD8">
        <f t="shared" si="15"/>
        <v>0</v>
      </c>
      <c r="AE8">
        <f t="shared" si="15"/>
        <v>0</v>
      </c>
      <c r="AF8">
        <f aca="true" t="shared" si="16" ref="AF8:AK8">IF(AND(AF1&gt;=$D$8,AF1&lt;$E$8),$B$8,0)</f>
        <v>0</v>
      </c>
      <c r="AG8">
        <f t="shared" si="16"/>
        <v>0</v>
      </c>
      <c r="AH8">
        <f t="shared" si="16"/>
        <v>0</v>
      </c>
      <c r="AI8">
        <f t="shared" si="16"/>
        <v>0</v>
      </c>
      <c r="AJ8">
        <f t="shared" si="16"/>
        <v>0</v>
      </c>
      <c r="AK8">
        <f t="shared" si="16"/>
        <v>0</v>
      </c>
    </row>
    <row r="9" spans="1:37" ht="12.75">
      <c r="A9">
        <v>8</v>
      </c>
      <c r="B9">
        <v>1</v>
      </c>
      <c r="D9">
        <f>MAX(C9,D8+1)</f>
        <v>14</v>
      </c>
      <c r="E9">
        <f>D9+6</f>
        <v>20</v>
      </c>
      <c r="G9">
        <f t="shared" si="4"/>
        <v>6</v>
      </c>
      <c r="H9">
        <f>IF(AND(H1&gt;=$D$9,H1&lt;$E$9),$B$9,0)</f>
        <v>0</v>
      </c>
      <c r="I9">
        <f aca="true" t="shared" si="17" ref="I9:AE9">IF(AND(I1&gt;=$D$9,I1&lt;$E$9),$B$9,0)</f>
        <v>0</v>
      </c>
      <c r="J9">
        <f t="shared" si="17"/>
        <v>0</v>
      </c>
      <c r="K9">
        <f t="shared" si="17"/>
        <v>0</v>
      </c>
      <c r="L9">
        <f t="shared" si="17"/>
        <v>0</v>
      </c>
      <c r="M9">
        <f t="shared" si="17"/>
        <v>0</v>
      </c>
      <c r="N9">
        <f t="shared" si="17"/>
        <v>0</v>
      </c>
      <c r="O9">
        <f t="shared" si="17"/>
        <v>0</v>
      </c>
      <c r="P9">
        <f t="shared" si="17"/>
        <v>0</v>
      </c>
      <c r="Q9">
        <f t="shared" si="17"/>
        <v>0</v>
      </c>
      <c r="R9">
        <f t="shared" si="17"/>
        <v>0</v>
      </c>
      <c r="S9">
        <f t="shared" si="17"/>
        <v>0</v>
      </c>
      <c r="T9">
        <f t="shared" si="17"/>
        <v>0</v>
      </c>
      <c r="U9">
        <f t="shared" si="17"/>
        <v>0</v>
      </c>
      <c r="V9">
        <f t="shared" si="17"/>
        <v>1</v>
      </c>
      <c r="W9">
        <f t="shared" si="17"/>
        <v>1</v>
      </c>
      <c r="X9">
        <f t="shared" si="17"/>
        <v>1</v>
      </c>
      <c r="Y9">
        <f t="shared" si="17"/>
        <v>1</v>
      </c>
      <c r="Z9">
        <f t="shared" si="17"/>
        <v>1</v>
      </c>
      <c r="AA9">
        <f t="shared" si="17"/>
        <v>1</v>
      </c>
      <c r="AB9">
        <f t="shared" si="17"/>
        <v>0</v>
      </c>
      <c r="AC9">
        <f t="shared" si="17"/>
        <v>0</v>
      </c>
      <c r="AD9">
        <f t="shared" si="17"/>
        <v>0</v>
      </c>
      <c r="AE9">
        <f t="shared" si="17"/>
        <v>0</v>
      </c>
      <c r="AF9">
        <f aca="true" t="shared" si="18" ref="AF9:AK9">IF(AND(AF1&gt;=$D$9,AF1&lt;$E$9),$B$9,0)</f>
        <v>0</v>
      </c>
      <c r="AG9">
        <f t="shared" si="18"/>
        <v>0</v>
      </c>
      <c r="AH9">
        <f t="shared" si="18"/>
        <v>0</v>
      </c>
      <c r="AI9">
        <f t="shared" si="18"/>
        <v>0</v>
      </c>
      <c r="AJ9">
        <f t="shared" si="18"/>
        <v>0</v>
      </c>
      <c r="AK9">
        <f t="shared" si="18"/>
        <v>0</v>
      </c>
    </row>
    <row r="10" spans="1:37" ht="12.75">
      <c r="A10">
        <v>9</v>
      </c>
      <c r="B10">
        <v>1</v>
      </c>
      <c r="D10">
        <f>MAX(C10,D9+6)</f>
        <v>20</v>
      </c>
      <c r="E10">
        <f>D10+3</f>
        <v>23</v>
      </c>
      <c r="G10">
        <f t="shared" si="4"/>
        <v>3</v>
      </c>
      <c r="H10">
        <f>IF(AND(H1&gt;=$D$10,H1&lt;$E$10),$B$10,0)</f>
        <v>0</v>
      </c>
      <c r="I10">
        <f aca="true" t="shared" si="19" ref="I10:AE10">IF(AND(I1&gt;=$D$10,I1&lt;$E$10),$B$10,0)</f>
        <v>0</v>
      </c>
      <c r="J10">
        <f t="shared" si="19"/>
        <v>0</v>
      </c>
      <c r="K10">
        <f t="shared" si="19"/>
        <v>0</v>
      </c>
      <c r="L10">
        <f t="shared" si="19"/>
        <v>0</v>
      </c>
      <c r="M10">
        <f t="shared" si="19"/>
        <v>0</v>
      </c>
      <c r="N10">
        <f t="shared" si="19"/>
        <v>0</v>
      </c>
      <c r="O10">
        <f t="shared" si="19"/>
        <v>0</v>
      </c>
      <c r="P10">
        <f t="shared" si="19"/>
        <v>0</v>
      </c>
      <c r="Q10">
        <f t="shared" si="19"/>
        <v>0</v>
      </c>
      <c r="R10">
        <f t="shared" si="19"/>
        <v>0</v>
      </c>
      <c r="S10">
        <f t="shared" si="19"/>
        <v>0</v>
      </c>
      <c r="T10">
        <f t="shared" si="19"/>
        <v>0</v>
      </c>
      <c r="U10">
        <f t="shared" si="19"/>
        <v>0</v>
      </c>
      <c r="V10">
        <f t="shared" si="19"/>
        <v>0</v>
      </c>
      <c r="W10">
        <f t="shared" si="19"/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1</v>
      </c>
      <c r="AC10">
        <f t="shared" si="19"/>
        <v>1</v>
      </c>
      <c r="AD10">
        <f t="shared" si="19"/>
        <v>1</v>
      </c>
      <c r="AE10">
        <f t="shared" si="19"/>
        <v>0</v>
      </c>
      <c r="AF10">
        <f aca="true" t="shared" si="20" ref="AF10:AK10">IF(AND(AF1&gt;=$D$10,AF1&lt;$E$10),$B$10,0)</f>
        <v>0</v>
      </c>
      <c r="AG10">
        <f t="shared" si="20"/>
        <v>0</v>
      </c>
      <c r="AH10">
        <f t="shared" si="20"/>
        <v>0</v>
      </c>
      <c r="AI10">
        <f t="shared" si="20"/>
        <v>0</v>
      </c>
      <c r="AJ10">
        <f t="shared" si="20"/>
        <v>0</v>
      </c>
      <c r="AK10">
        <f t="shared" si="20"/>
        <v>0</v>
      </c>
    </row>
    <row r="11" spans="1:37" ht="12.75">
      <c r="A11">
        <v>10</v>
      </c>
      <c r="B11">
        <v>1</v>
      </c>
      <c r="D11">
        <f>MAX(C11,D9+6)</f>
        <v>20</v>
      </c>
      <c r="E11">
        <f>D11+1</f>
        <v>21</v>
      </c>
      <c r="G11">
        <f t="shared" si="4"/>
        <v>1</v>
      </c>
      <c r="H11">
        <f>IF(AND(H1&gt;=$D$11,H1&lt;$E$11),$B$11,0)</f>
        <v>0</v>
      </c>
      <c r="I11">
        <f aca="true" t="shared" si="21" ref="I11:AE11">IF(AND(I1&gt;=$D$11,I1&lt;$E$11),$B$11,0)</f>
        <v>0</v>
      </c>
      <c r="J11">
        <f t="shared" si="21"/>
        <v>0</v>
      </c>
      <c r="K11">
        <f t="shared" si="21"/>
        <v>0</v>
      </c>
      <c r="L11">
        <f t="shared" si="21"/>
        <v>0</v>
      </c>
      <c r="M11">
        <f t="shared" si="21"/>
        <v>0</v>
      </c>
      <c r="N11">
        <f t="shared" si="21"/>
        <v>0</v>
      </c>
      <c r="O11">
        <f t="shared" si="21"/>
        <v>0</v>
      </c>
      <c r="P11">
        <f t="shared" si="21"/>
        <v>0</v>
      </c>
      <c r="Q11">
        <f t="shared" si="21"/>
        <v>0</v>
      </c>
      <c r="R11">
        <f t="shared" si="21"/>
        <v>0</v>
      </c>
      <c r="S11">
        <f t="shared" si="21"/>
        <v>0</v>
      </c>
      <c r="T11">
        <f t="shared" si="21"/>
        <v>0</v>
      </c>
      <c r="U11">
        <f t="shared" si="21"/>
        <v>0</v>
      </c>
      <c r="V11">
        <f t="shared" si="21"/>
        <v>0</v>
      </c>
      <c r="W11">
        <f t="shared" si="21"/>
        <v>0</v>
      </c>
      <c r="X11">
        <f t="shared" si="21"/>
        <v>0</v>
      </c>
      <c r="Y11">
        <f t="shared" si="21"/>
        <v>0</v>
      </c>
      <c r="Z11">
        <f t="shared" si="21"/>
        <v>0</v>
      </c>
      <c r="AA11">
        <f t="shared" si="21"/>
        <v>0</v>
      </c>
      <c r="AB11">
        <f t="shared" si="21"/>
        <v>1</v>
      </c>
      <c r="AC11">
        <f t="shared" si="21"/>
        <v>0</v>
      </c>
      <c r="AD11">
        <f t="shared" si="21"/>
        <v>0</v>
      </c>
      <c r="AE11">
        <f t="shared" si="21"/>
        <v>0</v>
      </c>
      <c r="AF11">
        <f aca="true" t="shared" si="22" ref="AF11:AK11">IF(AND(AF1&gt;=$D$11,AF1&lt;$E$11),$B$11,0)</f>
        <v>0</v>
      </c>
      <c r="AG11">
        <f t="shared" si="22"/>
        <v>0</v>
      </c>
      <c r="AH11">
        <f t="shared" si="22"/>
        <v>0</v>
      </c>
      <c r="AI11">
        <f t="shared" si="22"/>
        <v>0</v>
      </c>
      <c r="AJ11">
        <f t="shared" si="22"/>
        <v>0</v>
      </c>
      <c r="AK11">
        <f t="shared" si="22"/>
        <v>0</v>
      </c>
    </row>
    <row r="12" spans="1:37" ht="12.75">
      <c r="A12">
        <v>11</v>
      </c>
      <c r="B12">
        <v>1</v>
      </c>
      <c r="D12">
        <f>MAX(C12,D10+3,D11+1)</f>
        <v>23</v>
      </c>
      <c r="E12">
        <f>D12+1</f>
        <v>24</v>
      </c>
      <c r="G12">
        <f t="shared" si="4"/>
        <v>1</v>
      </c>
      <c r="H12">
        <f>IF(AND(H1&gt;=$D$12,H1&lt;$E$12),$B$12,0)</f>
        <v>0</v>
      </c>
      <c r="I12">
        <f aca="true" t="shared" si="23" ref="I12:AE12">IF(AND(I1&gt;=$D$12,I1&lt;$E$12),$B$12,0)</f>
        <v>0</v>
      </c>
      <c r="J12">
        <f t="shared" si="23"/>
        <v>0</v>
      </c>
      <c r="K12">
        <f t="shared" si="23"/>
        <v>0</v>
      </c>
      <c r="L12">
        <f t="shared" si="23"/>
        <v>0</v>
      </c>
      <c r="M12">
        <f t="shared" si="23"/>
        <v>0</v>
      </c>
      <c r="N12">
        <f t="shared" si="23"/>
        <v>0</v>
      </c>
      <c r="O12">
        <f t="shared" si="23"/>
        <v>0</v>
      </c>
      <c r="P12">
        <f t="shared" si="23"/>
        <v>0</v>
      </c>
      <c r="Q12">
        <f t="shared" si="23"/>
        <v>0</v>
      </c>
      <c r="R12">
        <f t="shared" si="23"/>
        <v>0</v>
      </c>
      <c r="S12">
        <f t="shared" si="23"/>
        <v>0</v>
      </c>
      <c r="T12">
        <f t="shared" si="23"/>
        <v>0</v>
      </c>
      <c r="U12">
        <f t="shared" si="23"/>
        <v>0</v>
      </c>
      <c r="V12">
        <f t="shared" si="23"/>
        <v>0</v>
      </c>
      <c r="W12">
        <f t="shared" si="23"/>
        <v>0</v>
      </c>
      <c r="X12">
        <f t="shared" si="23"/>
        <v>0</v>
      </c>
      <c r="Y12">
        <f t="shared" si="23"/>
        <v>0</v>
      </c>
      <c r="Z12">
        <f t="shared" si="23"/>
        <v>0</v>
      </c>
      <c r="AA12">
        <f t="shared" si="23"/>
        <v>0</v>
      </c>
      <c r="AB12">
        <f t="shared" si="23"/>
        <v>0</v>
      </c>
      <c r="AC12">
        <f t="shared" si="23"/>
        <v>0</v>
      </c>
      <c r="AD12">
        <f t="shared" si="23"/>
        <v>0</v>
      </c>
      <c r="AE12">
        <f t="shared" si="23"/>
        <v>1</v>
      </c>
      <c r="AF12">
        <f aca="true" t="shared" si="24" ref="AF12:AK12">IF(AND(AF1&gt;=$D$12,AF1&lt;$E$12),$B$12,0)</f>
        <v>0</v>
      </c>
      <c r="AG12">
        <f t="shared" si="24"/>
        <v>0</v>
      </c>
      <c r="AH12">
        <f t="shared" si="24"/>
        <v>0</v>
      </c>
      <c r="AI12">
        <f t="shared" si="24"/>
        <v>0</v>
      </c>
      <c r="AJ12">
        <f t="shared" si="24"/>
        <v>0</v>
      </c>
      <c r="AK12">
        <f t="shared" si="24"/>
        <v>0</v>
      </c>
    </row>
    <row r="13" spans="1:37" ht="12.75">
      <c r="A13" t="s">
        <v>5</v>
      </c>
      <c r="D13">
        <f>E12</f>
        <v>24</v>
      </c>
      <c r="G13">
        <f>SUM(G2:G12)/D13</f>
        <v>1.5</v>
      </c>
      <c r="H13">
        <f>SUM(H2:H12)</f>
        <v>3</v>
      </c>
      <c r="I13">
        <f aca="true" t="shared" si="25" ref="I13:AE13">SUM(I2:I12)</f>
        <v>3</v>
      </c>
      <c r="J13">
        <f t="shared" si="25"/>
        <v>3</v>
      </c>
      <c r="K13">
        <f t="shared" si="25"/>
        <v>3</v>
      </c>
      <c r="L13">
        <f t="shared" si="25"/>
        <v>3</v>
      </c>
      <c r="M13">
        <f t="shared" si="25"/>
        <v>2</v>
      </c>
      <c r="N13">
        <f t="shared" si="25"/>
        <v>1</v>
      </c>
      <c r="O13">
        <f t="shared" si="25"/>
        <v>1</v>
      </c>
      <c r="P13">
        <f t="shared" si="25"/>
        <v>1</v>
      </c>
      <c r="Q13">
        <f t="shared" si="25"/>
        <v>1</v>
      </c>
      <c r="R13">
        <f t="shared" si="25"/>
        <v>1</v>
      </c>
      <c r="S13">
        <f t="shared" si="25"/>
        <v>1</v>
      </c>
      <c r="T13">
        <f t="shared" si="25"/>
        <v>1</v>
      </c>
      <c r="U13">
        <f t="shared" si="25"/>
        <v>1</v>
      </c>
      <c r="V13">
        <f t="shared" si="25"/>
        <v>1</v>
      </c>
      <c r="W13">
        <f t="shared" si="25"/>
        <v>1</v>
      </c>
      <c r="X13">
        <f t="shared" si="25"/>
        <v>1</v>
      </c>
      <c r="Y13">
        <f t="shared" si="25"/>
        <v>1</v>
      </c>
      <c r="Z13">
        <f t="shared" si="25"/>
        <v>1</v>
      </c>
      <c r="AA13">
        <f t="shared" si="25"/>
        <v>1</v>
      </c>
      <c r="AB13">
        <f t="shared" si="25"/>
        <v>2</v>
      </c>
      <c r="AC13">
        <f t="shared" si="25"/>
        <v>1</v>
      </c>
      <c r="AD13">
        <f t="shared" si="25"/>
        <v>1</v>
      </c>
      <c r="AE13">
        <f t="shared" si="25"/>
        <v>1</v>
      </c>
      <c r="AF13">
        <f aca="true" t="shared" si="26" ref="AF13:AK13">SUM(AF2:AF12)</f>
        <v>0</v>
      </c>
      <c r="AG13">
        <f t="shared" si="26"/>
        <v>0</v>
      </c>
      <c r="AH13">
        <f t="shared" si="26"/>
        <v>0</v>
      </c>
      <c r="AI13">
        <f t="shared" si="26"/>
        <v>0</v>
      </c>
      <c r="AJ13">
        <f t="shared" si="26"/>
        <v>0</v>
      </c>
      <c r="AK13">
        <f t="shared" si="26"/>
        <v>0</v>
      </c>
    </row>
    <row r="14" spans="8:37" ht="12.75">
      <c r="H14" t="str">
        <f>"0-1"</f>
        <v>0-1</v>
      </c>
      <c r="I14" s="1" t="str">
        <f>"1-2"</f>
        <v>1-2</v>
      </c>
      <c r="J14" s="1" t="str">
        <f>"2-3"</f>
        <v>2-3</v>
      </c>
      <c r="K14" s="1" t="str">
        <f>"3-4"</f>
        <v>3-4</v>
      </c>
      <c r="L14" s="1" t="str">
        <f>"4-5"</f>
        <v>4-5</v>
      </c>
      <c r="M14" t="str">
        <f>"5-6"</f>
        <v>5-6</v>
      </c>
      <c r="N14" t="str">
        <f>"6-7"</f>
        <v>6-7</v>
      </c>
      <c r="O14" t="str">
        <f>"7-8"</f>
        <v>7-8</v>
      </c>
      <c r="P14" t="str">
        <f>"8-9"</f>
        <v>8-9</v>
      </c>
      <c r="Q14" t="str">
        <f>"9-10"</f>
        <v>9-10</v>
      </c>
      <c r="R14" t="str">
        <f>"10-11"</f>
        <v>10-11</v>
      </c>
      <c r="S14" t="str">
        <f>"11-12"</f>
        <v>11-12</v>
      </c>
      <c r="T14" t="str">
        <f>"12-13"</f>
        <v>12-13</v>
      </c>
      <c r="U14" t="str">
        <f>"13-14"</f>
        <v>13-14</v>
      </c>
      <c r="V14" t="str">
        <f>"14-15"</f>
        <v>14-15</v>
      </c>
      <c r="W14" t="str">
        <f>"15-16"</f>
        <v>15-16</v>
      </c>
      <c r="X14" t="str">
        <f>"16-17"</f>
        <v>16-17</v>
      </c>
      <c r="Y14" t="str">
        <f>"17-18"</f>
        <v>17-18</v>
      </c>
      <c r="Z14" t="str">
        <f>"18-19"</f>
        <v>18-19</v>
      </c>
      <c r="AA14" t="str">
        <f>"19-20"</f>
        <v>19-20</v>
      </c>
      <c r="AB14" t="str">
        <f>"20-21"</f>
        <v>20-21</v>
      </c>
      <c r="AC14" t="str">
        <f>"21-22"</f>
        <v>21-22</v>
      </c>
      <c r="AD14" t="str">
        <f>"22-23"</f>
        <v>22-23</v>
      </c>
      <c r="AE14" t="str">
        <f>"23-24"</f>
        <v>23-24</v>
      </c>
      <c r="AF14" t="str">
        <f>"24-25"</f>
        <v>24-25</v>
      </c>
      <c r="AG14" t="str">
        <f>"25-26"</f>
        <v>25-26</v>
      </c>
      <c r="AH14" t="str">
        <f>"26-27"</f>
        <v>26-27</v>
      </c>
      <c r="AI14" t="str">
        <f>"27-28"</f>
        <v>27-28</v>
      </c>
      <c r="AJ14" t="str">
        <f>"28-29"</f>
        <v>28-29</v>
      </c>
      <c r="AK14" t="str">
        <f>"29-30"</f>
        <v>29-30</v>
      </c>
    </row>
    <row r="15" spans="1:37" ht="12.75">
      <c r="A15" t="s">
        <v>9</v>
      </c>
      <c r="B15">
        <v>2</v>
      </c>
      <c r="H15">
        <f>IF(H1&lt;$D$13,(H13-$B$15)^2,0)</f>
        <v>1</v>
      </c>
      <c r="I15">
        <f aca="true" t="shared" si="27" ref="I15:AK15">IF(I1&lt;$D$13,(I13-$B$15)^2,0)</f>
        <v>1</v>
      </c>
      <c r="J15">
        <f t="shared" si="27"/>
        <v>1</v>
      </c>
      <c r="K15">
        <f t="shared" si="27"/>
        <v>1</v>
      </c>
      <c r="L15">
        <f t="shared" si="27"/>
        <v>1</v>
      </c>
      <c r="M15">
        <f t="shared" si="27"/>
        <v>0</v>
      </c>
      <c r="N15">
        <f t="shared" si="27"/>
        <v>1</v>
      </c>
      <c r="O15">
        <f t="shared" si="27"/>
        <v>1</v>
      </c>
      <c r="P15">
        <f t="shared" si="27"/>
        <v>1</v>
      </c>
      <c r="Q15">
        <f t="shared" si="27"/>
        <v>1</v>
      </c>
      <c r="R15">
        <f t="shared" si="27"/>
        <v>1</v>
      </c>
      <c r="S15">
        <f t="shared" si="27"/>
        <v>1</v>
      </c>
      <c r="T15">
        <f t="shared" si="27"/>
        <v>1</v>
      </c>
      <c r="U15">
        <f t="shared" si="27"/>
        <v>1</v>
      </c>
      <c r="V15">
        <f t="shared" si="27"/>
        <v>1</v>
      </c>
      <c r="W15">
        <f t="shared" si="27"/>
        <v>1</v>
      </c>
      <c r="X15">
        <f t="shared" si="27"/>
        <v>1</v>
      </c>
      <c r="Y15">
        <f t="shared" si="27"/>
        <v>1</v>
      </c>
      <c r="Z15">
        <f t="shared" si="27"/>
        <v>1</v>
      </c>
      <c r="AA15">
        <f t="shared" si="27"/>
        <v>1</v>
      </c>
      <c r="AB15">
        <f t="shared" si="27"/>
        <v>0</v>
      </c>
      <c r="AC15">
        <f t="shared" si="27"/>
        <v>1</v>
      </c>
      <c r="AD15">
        <f t="shared" si="27"/>
        <v>1</v>
      </c>
      <c r="AE15">
        <f t="shared" si="27"/>
        <v>1</v>
      </c>
      <c r="AF15">
        <f t="shared" si="27"/>
        <v>0</v>
      </c>
      <c r="AG15">
        <f t="shared" si="27"/>
        <v>0</v>
      </c>
      <c r="AH15">
        <f t="shared" si="27"/>
        <v>0</v>
      </c>
      <c r="AI15">
        <f t="shared" si="27"/>
        <v>0</v>
      </c>
      <c r="AJ15">
        <f t="shared" si="27"/>
        <v>0</v>
      </c>
      <c r="AK15">
        <f t="shared" si="27"/>
        <v>0</v>
      </c>
    </row>
    <row r="16" ht="12.75">
      <c r="A16" t="s">
        <v>10</v>
      </c>
    </row>
    <row r="17" ht="12.75">
      <c r="A17" t="s">
        <v>7</v>
      </c>
    </row>
    <row r="19" spans="1:2" ht="12.75">
      <c r="A19" t="s">
        <v>8</v>
      </c>
      <c r="B19">
        <f>SUM(H15:AK15)+'Resource 2 data'!B19</f>
        <v>216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"/>
  <sheetViews>
    <sheetView workbookViewId="0" topLeftCell="A1">
      <selection activeCell="I19" sqref="I19"/>
    </sheetView>
  </sheetViews>
  <sheetFormatPr defaultColWidth="9.140625" defaultRowHeight="12.75"/>
  <cols>
    <col min="2" max="2" width="10.28125" style="0" customWidth="1"/>
    <col min="3" max="3" width="17.8515625" style="0" hidden="1" customWidth="1"/>
    <col min="5" max="5" width="10.421875" style="0" customWidth="1"/>
    <col min="7" max="7" width="16.28125" style="0" customWidth="1"/>
  </cols>
  <sheetData>
    <row r="1" spans="1:37" ht="12.75">
      <c r="A1" t="s">
        <v>0</v>
      </c>
      <c r="B1" t="s">
        <v>4</v>
      </c>
      <c r="C1" t="s">
        <v>2</v>
      </c>
      <c r="D1" t="s">
        <v>1</v>
      </c>
      <c r="E1" t="s">
        <v>3</v>
      </c>
      <c r="G1" t="s">
        <v>6</v>
      </c>
      <c r="H1">
        <v>0</v>
      </c>
      <c r="I1">
        <f aca="true" t="shared" si="0" ref="I1:AE1">H1+1</f>
        <v>1</v>
      </c>
      <c r="J1">
        <f t="shared" si="0"/>
        <v>2</v>
      </c>
      <c r="K1">
        <f t="shared" si="0"/>
        <v>3</v>
      </c>
      <c r="L1">
        <f t="shared" si="0"/>
        <v>4</v>
      </c>
      <c r="M1">
        <f t="shared" si="0"/>
        <v>5</v>
      </c>
      <c r="N1">
        <f t="shared" si="0"/>
        <v>6</v>
      </c>
      <c r="O1">
        <f t="shared" si="0"/>
        <v>7</v>
      </c>
      <c r="P1">
        <f t="shared" si="0"/>
        <v>8</v>
      </c>
      <c r="Q1">
        <f t="shared" si="0"/>
        <v>9</v>
      </c>
      <c r="R1">
        <f t="shared" si="0"/>
        <v>10</v>
      </c>
      <c r="S1">
        <f t="shared" si="0"/>
        <v>11</v>
      </c>
      <c r="T1">
        <f t="shared" si="0"/>
        <v>12</v>
      </c>
      <c r="U1">
        <f t="shared" si="0"/>
        <v>13</v>
      </c>
      <c r="V1">
        <f t="shared" si="0"/>
        <v>14</v>
      </c>
      <c r="W1">
        <f t="shared" si="0"/>
        <v>15</v>
      </c>
      <c r="X1">
        <f t="shared" si="0"/>
        <v>16</v>
      </c>
      <c r="Y1">
        <f t="shared" si="0"/>
        <v>17</v>
      </c>
      <c r="Z1">
        <f t="shared" si="0"/>
        <v>18</v>
      </c>
      <c r="AA1">
        <f t="shared" si="0"/>
        <v>19</v>
      </c>
      <c r="AB1">
        <f t="shared" si="0"/>
        <v>20</v>
      </c>
      <c r="AC1">
        <f t="shared" si="0"/>
        <v>21</v>
      </c>
      <c r="AD1">
        <f t="shared" si="0"/>
        <v>22</v>
      </c>
      <c r="AE1">
        <f t="shared" si="0"/>
        <v>23</v>
      </c>
      <c r="AF1">
        <f aca="true" t="shared" si="1" ref="AF1:AK1">AE1+1</f>
        <v>24</v>
      </c>
      <c r="AG1">
        <f t="shared" si="1"/>
        <v>25</v>
      </c>
      <c r="AH1">
        <f t="shared" si="1"/>
        <v>26</v>
      </c>
      <c r="AI1">
        <f t="shared" si="1"/>
        <v>27</v>
      </c>
      <c r="AJ1">
        <f t="shared" si="1"/>
        <v>28</v>
      </c>
      <c r="AK1">
        <f t="shared" si="1"/>
        <v>29</v>
      </c>
    </row>
    <row r="2" spans="1:37" ht="12.75">
      <c r="A2">
        <v>1</v>
      </c>
      <c r="B2">
        <v>4</v>
      </c>
      <c r="C2">
        <f>'Resource 1 data'!C2</f>
        <v>0</v>
      </c>
      <c r="D2">
        <f>MAX(0,C2)</f>
        <v>0</v>
      </c>
      <c r="E2">
        <f>D2+6</f>
        <v>6</v>
      </c>
      <c r="G2">
        <f aca="true" t="shared" si="2" ref="G2:G12">(E2-D2)*B2</f>
        <v>24</v>
      </c>
      <c r="H2">
        <f aca="true" t="shared" si="3" ref="H2:AE2">IF(AND(H1&gt;=$D$2,H1&lt;$E$2),$B$2,0)</f>
        <v>4</v>
      </c>
      <c r="I2">
        <f t="shared" si="3"/>
        <v>4</v>
      </c>
      <c r="J2">
        <f t="shared" si="3"/>
        <v>4</v>
      </c>
      <c r="K2">
        <f t="shared" si="3"/>
        <v>4</v>
      </c>
      <c r="L2">
        <f t="shared" si="3"/>
        <v>4</v>
      </c>
      <c r="M2">
        <f t="shared" si="3"/>
        <v>4</v>
      </c>
      <c r="N2">
        <f t="shared" si="3"/>
        <v>0</v>
      </c>
      <c r="O2">
        <f t="shared" si="3"/>
        <v>0</v>
      </c>
      <c r="P2">
        <f t="shared" si="3"/>
        <v>0</v>
      </c>
      <c r="Q2">
        <f t="shared" si="3"/>
        <v>0</v>
      </c>
      <c r="R2">
        <f t="shared" si="3"/>
        <v>0</v>
      </c>
      <c r="S2">
        <f t="shared" si="3"/>
        <v>0</v>
      </c>
      <c r="T2">
        <f t="shared" si="3"/>
        <v>0</v>
      </c>
      <c r="U2">
        <f t="shared" si="3"/>
        <v>0</v>
      </c>
      <c r="V2">
        <f t="shared" si="3"/>
        <v>0</v>
      </c>
      <c r="W2">
        <f t="shared" si="3"/>
        <v>0</v>
      </c>
      <c r="X2">
        <f t="shared" si="3"/>
        <v>0</v>
      </c>
      <c r="Y2">
        <f t="shared" si="3"/>
        <v>0</v>
      </c>
      <c r="Z2">
        <f t="shared" si="3"/>
        <v>0</v>
      </c>
      <c r="AA2">
        <f t="shared" si="3"/>
        <v>0</v>
      </c>
      <c r="AB2">
        <f t="shared" si="3"/>
        <v>0</v>
      </c>
      <c r="AC2">
        <f t="shared" si="3"/>
        <v>0</v>
      </c>
      <c r="AD2">
        <f t="shared" si="3"/>
        <v>0</v>
      </c>
      <c r="AE2">
        <f t="shared" si="3"/>
        <v>0</v>
      </c>
      <c r="AF2">
        <f aca="true" t="shared" si="4" ref="AF2:AK2">IF(AND(AF1&gt;=$D$2,AF1&lt;$E$2),$B$2,0)</f>
        <v>0</v>
      </c>
      <c r="AG2">
        <f t="shared" si="4"/>
        <v>0</v>
      </c>
      <c r="AH2">
        <f t="shared" si="4"/>
        <v>0</v>
      </c>
      <c r="AI2">
        <f t="shared" si="4"/>
        <v>0</v>
      </c>
      <c r="AJ2">
        <f t="shared" si="4"/>
        <v>0</v>
      </c>
      <c r="AK2">
        <f t="shared" si="4"/>
        <v>0</v>
      </c>
    </row>
    <row r="3" spans="1:37" ht="12.75">
      <c r="A3">
        <v>2</v>
      </c>
      <c r="B3">
        <v>4</v>
      </c>
      <c r="C3">
        <f>'Resource 1 data'!C3</f>
        <v>0</v>
      </c>
      <c r="D3">
        <f>MAX(0,C3)</f>
        <v>0</v>
      </c>
      <c r="E3">
        <f>D3+2</f>
        <v>2</v>
      </c>
      <c r="G3">
        <f t="shared" si="2"/>
        <v>8</v>
      </c>
      <c r="H3">
        <f aca="true" t="shared" si="5" ref="H3:AE3">IF(AND(H1&gt;=$D$3,H1&lt;$E$3),$B$3,0)</f>
        <v>4</v>
      </c>
      <c r="I3">
        <f t="shared" si="5"/>
        <v>4</v>
      </c>
      <c r="J3">
        <f t="shared" si="5"/>
        <v>0</v>
      </c>
      <c r="K3">
        <f t="shared" si="5"/>
        <v>0</v>
      </c>
      <c r="L3">
        <f t="shared" si="5"/>
        <v>0</v>
      </c>
      <c r="M3">
        <f t="shared" si="5"/>
        <v>0</v>
      </c>
      <c r="N3">
        <f t="shared" si="5"/>
        <v>0</v>
      </c>
      <c r="O3">
        <f t="shared" si="5"/>
        <v>0</v>
      </c>
      <c r="P3">
        <f t="shared" si="5"/>
        <v>0</v>
      </c>
      <c r="Q3">
        <f t="shared" si="5"/>
        <v>0</v>
      </c>
      <c r="R3">
        <f t="shared" si="5"/>
        <v>0</v>
      </c>
      <c r="S3">
        <f t="shared" si="5"/>
        <v>0</v>
      </c>
      <c r="T3">
        <f t="shared" si="5"/>
        <v>0</v>
      </c>
      <c r="U3">
        <f t="shared" si="5"/>
        <v>0</v>
      </c>
      <c r="V3">
        <f t="shared" si="5"/>
        <v>0</v>
      </c>
      <c r="W3">
        <f t="shared" si="5"/>
        <v>0</v>
      </c>
      <c r="X3">
        <f t="shared" si="5"/>
        <v>0</v>
      </c>
      <c r="Y3">
        <f t="shared" si="5"/>
        <v>0</v>
      </c>
      <c r="Z3">
        <f t="shared" si="5"/>
        <v>0</v>
      </c>
      <c r="AA3">
        <f t="shared" si="5"/>
        <v>0</v>
      </c>
      <c r="AB3">
        <f t="shared" si="5"/>
        <v>0</v>
      </c>
      <c r="AC3">
        <f t="shared" si="5"/>
        <v>0</v>
      </c>
      <c r="AD3">
        <f t="shared" si="5"/>
        <v>0</v>
      </c>
      <c r="AE3">
        <f t="shared" si="5"/>
        <v>0</v>
      </c>
      <c r="AF3">
        <f aca="true" t="shared" si="6" ref="AF3:AK3">IF(AND(AF1&gt;=$D$3,AF1&lt;$E$3),$B$3,0)</f>
        <v>0</v>
      </c>
      <c r="AG3">
        <f t="shared" si="6"/>
        <v>0</v>
      </c>
      <c r="AH3">
        <f t="shared" si="6"/>
        <v>0</v>
      </c>
      <c r="AI3">
        <f t="shared" si="6"/>
        <v>0</v>
      </c>
      <c r="AJ3">
        <f t="shared" si="6"/>
        <v>0</v>
      </c>
      <c r="AK3">
        <f t="shared" si="6"/>
        <v>0</v>
      </c>
    </row>
    <row r="4" spans="1:37" ht="12.75">
      <c r="A4">
        <v>3</v>
      </c>
      <c r="B4">
        <v>10</v>
      </c>
      <c r="C4">
        <f>'Resource 1 data'!C4</f>
        <v>0</v>
      </c>
      <c r="D4">
        <f>MAX(C4,D2+6)</f>
        <v>6</v>
      </c>
      <c r="E4">
        <f>D4+3</f>
        <v>9</v>
      </c>
      <c r="G4">
        <f t="shared" si="2"/>
        <v>30</v>
      </c>
      <c r="H4">
        <f aca="true" t="shared" si="7" ref="H4:AE4">IF(AND(H1&gt;=$D$4,H1&lt;$E$4),$B$4,0)</f>
        <v>0</v>
      </c>
      <c r="I4">
        <f t="shared" si="7"/>
        <v>0</v>
      </c>
      <c r="J4">
        <f t="shared" si="7"/>
        <v>0</v>
      </c>
      <c r="K4">
        <f t="shared" si="7"/>
        <v>0</v>
      </c>
      <c r="L4">
        <f t="shared" si="7"/>
        <v>0</v>
      </c>
      <c r="M4">
        <f t="shared" si="7"/>
        <v>0</v>
      </c>
      <c r="N4">
        <f t="shared" si="7"/>
        <v>10</v>
      </c>
      <c r="O4">
        <f t="shared" si="7"/>
        <v>10</v>
      </c>
      <c r="P4">
        <f t="shared" si="7"/>
        <v>10</v>
      </c>
      <c r="Q4">
        <f t="shared" si="7"/>
        <v>0</v>
      </c>
      <c r="R4">
        <f t="shared" si="7"/>
        <v>0</v>
      </c>
      <c r="S4">
        <f t="shared" si="7"/>
        <v>0</v>
      </c>
      <c r="T4">
        <f t="shared" si="7"/>
        <v>0</v>
      </c>
      <c r="U4">
        <f t="shared" si="7"/>
        <v>0</v>
      </c>
      <c r="V4">
        <f t="shared" si="7"/>
        <v>0</v>
      </c>
      <c r="W4">
        <f t="shared" si="7"/>
        <v>0</v>
      </c>
      <c r="X4">
        <f t="shared" si="7"/>
        <v>0</v>
      </c>
      <c r="Y4">
        <f t="shared" si="7"/>
        <v>0</v>
      </c>
      <c r="Z4">
        <f t="shared" si="7"/>
        <v>0</v>
      </c>
      <c r="AA4">
        <f t="shared" si="7"/>
        <v>0</v>
      </c>
      <c r="AB4">
        <f t="shared" si="7"/>
        <v>0</v>
      </c>
      <c r="AC4">
        <f t="shared" si="7"/>
        <v>0</v>
      </c>
      <c r="AD4">
        <f t="shared" si="7"/>
        <v>0</v>
      </c>
      <c r="AE4">
        <f t="shared" si="7"/>
        <v>0</v>
      </c>
      <c r="AF4">
        <f aca="true" t="shared" si="8" ref="AF4:AK4">IF(AND(AF1&gt;=$D$4,AF1&lt;$E$4),$B$4,0)</f>
        <v>0</v>
      </c>
      <c r="AG4">
        <f t="shared" si="8"/>
        <v>0</v>
      </c>
      <c r="AH4">
        <f t="shared" si="8"/>
        <v>0</v>
      </c>
      <c r="AI4">
        <f t="shared" si="8"/>
        <v>0</v>
      </c>
      <c r="AJ4">
        <f t="shared" si="8"/>
        <v>0</v>
      </c>
      <c r="AK4">
        <f t="shared" si="8"/>
        <v>0</v>
      </c>
    </row>
    <row r="5" spans="1:37" ht="12.75">
      <c r="A5">
        <v>4</v>
      </c>
      <c r="B5">
        <v>4</v>
      </c>
      <c r="C5">
        <f>'Resource 1 data'!C5</f>
        <v>0</v>
      </c>
      <c r="D5">
        <f>MAX(C5,D3+2)</f>
        <v>2</v>
      </c>
      <c r="E5">
        <f>D5+2</f>
        <v>4</v>
      </c>
      <c r="G5">
        <f t="shared" si="2"/>
        <v>8</v>
      </c>
      <c r="H5">
        <f aca="true" t="shared" si="9" ref="H5:AE5">IF(AND(H1&gt;=$D$5,H1&lt;$E$5),$B$5,0)</f>
        <v>0</v>
      </c>
      <c r="I5">
        <f t="shared" si="9"/>
        <v>0</v>
      </c>
      <c r="J5">
        <f t="shared" si="9"/>
        <v>4</v>
      </c>
      <c r="K5">
        <f t="shared" si="9"/>
        <v>4</v>
      </c>
      <c r="L5">
        <f t="shared" si="9"/>
        <v>0</v>
      </c>
      <c r="M5">
        <f t="shared" si="9"/>
        <v>0</v>
      </c>
      <c r="N5">
        <f t="shared" si="9"/>
        <v>0</v>
      </c>
      <c r="O5">
        <f t="shared" si="9"/>
        <v>0</v>
      </c>
      <c r="P5">
        <f t="shared" si="9"/>
        <v>0</v>
      </c>
      <c r="Q5">
        <f t="shared" si="9"/>
        <v>0</v>
      </c>
      <c r="R5">
        <f t="shared" si="9"/>
        <v>0</v>
      </c>
      <c r="S5">
        <f t="shared" si="9"/>
        <v>0</v>
      </c>
      <c r="T5">
        <f t="shared" si="9"/>
        <v>0</v>
      </c>
      <c r="U5">
        <f t="shared" si="9"/>
        <v>0</v>
      </c>
      <c r="V5">
        <f t="shared" si="9"/>
        <v>0</v>
      </c>
      <c r="W5">
        <f t="shared" si="9"/>
        <v>0</v>
      </c>
      <c r="X5">
        <f t="shared" si="9"/>
        <v>0</v>
      </c>
      <c r="Y5">
        <f t="shared" si="9"/>
        <v>0</v>
      </c>
      <c r="Z5">
        <f t="shared" si="9"/>
        <v>0</v>
      </c>
      <c r="AA5">
        <f t="shared" si="9"/>
        <v>0</v>
      </c>
      <c r="AB5">
        <f t="shared" si="9"/>
        <v>0</v>
      </c>
      <c r="AC5">
        <f t="shared" si="9"/>
        <v>0</v>
      </c>
      <c r="AD5">
        <f t="shared" si="9"/>
        <v>0</v>
      </c>
      <c r="AE5">
        <f t="shared" si="9"/>
        <v>0</v>
      </c>
      <c r="AF5">
        <f aca="true" t="shared" si="10" ref="AF5:AK5">IF(AND(AF1&gt;=$D$5,AF1&lt;$E$5),$B$5,0)</f>
        <v>0</v>
      </c>
      <c r="AG5">
        <f t="shared" si="10"/>
        <v>0</v>
      </c>
      <c r="AH5">
        <f t="shared" si="10"/>
        <v>0</v>
      </c>
      <c r="AI5">
        <f t="shared" si="10"/>
        <v>0</v>
      </c>
      <c r="AJ5">
        <f t="shared" si="10"/>
        <v>0</v>
      </c>
      <c r="AK5">
        <f t="shared" si="10"/>
        <v>0</v>
      </c>
    </row>
    <row r="6" spans="1:37" ht="12.75">
      <c r="A6">
        <v>5</v>
      </c>
      <c r="B6">
        <v>3</v>
      </c>
      <c r="C6">
        <f>'Resource 1 data'!C6</f>
        <v>0</v>
      </c>
      <c r="D6">
        <f>MAX(C6,D4+3)</f>
        <v>9</v>
      </c>
      <c r="E6">
        <f>D6+4</f>
        <v>13</v>
      </c>
      <c r="G6">
        <f t="shared" si="2"/>
        <v>12</v>
      </c>
      <c r="H6">
        <f aca="true" t="shared" si="11" ref="H6:AE6">IF(AND(H1&gt;=$D$6,H1&lt;$E$6),$B$6,0)</f>
        <v>0</v>
      </c>
      <c r="I6">
        <f t="shared" si="11"/>
        <v>0</v>
      </c>
      <c r="J6">
        <f t="shared" si="11"/>
        <v>0</v>
      </c>
      <c r="K6">
        <f t="shared" si="11"/>
        <v>0</v>
      </c>
      <c r="L6">
        <f t="shared" si="11"/>
        <v>0</v>
      </c>
      <c r="M6">
        <f t="shared" si="11"/>
        <v>0</v>
      </c>
      <c r="N6">
        <f t="shared" si="11"/>
        <v>0</v>
      </c>
      <c r="O6">
        <f t="shared" si="11"/>
        <v>0</v>
      </c>
      <c r="P6">
        <f t="shared" si="11"/>
        <v>0</v>
      </c>
      <c r="Q6">
        <f t="shared" si="11"/>
        <v>3</v>
      </c>
      <c r="R6">
        <f t="shared" si="11"/>
        <v>3</v>
      </c>
      <c r="S6">
        <f t="shared" si="11"/>
        <v>3</v>
      </c>
      <c r="T6">
        <f t="shared" si="11"/>
        <v>3</v>
      </c>
      <c r="U6">
        <f t="shared" si="11"/>
        <v>0</v>
      </c>
      <c r="V6">
        <f t="shared" si="11"/>
        <v>0</v>
      </c>
      <c r="W6">
        <f t="shared" si="11"/>
        <v>0</v>
      </c>
      <c r="X6">
        <f t="shared" si="11"/>
        <v>0</v>
      </c>
      <c r="Y6">
        <f t="shared" si="11"/>
        <v>0</v>
      </c>
      <c r="Z6">
        <f t="shared" si="11"/>
        <v>0</v>
      </c>
      <c r="AA6">
        <f t="shared" si="11"/>
        <v>0</v>
      </c>
      <c r="AB6">
        <f t="shared" si="11"/>
        <v>0</v>
      </c>
      <c r="AC6">
        <f t="shared" si="11"/>
        <v>0</v>
      </c>
      <c r="AD6">
        <f t="shared" si="11"/>
        <v>0</v>
      </c>
      <c r="AE6">
        <f t="shared" si="11"/>
        <v>0</v>
      </c>
      <c r="AF6">
        <f aca="true" t="shared" si="12" ref="AF6:AK6">IF(AND(AF1&gt;=$D$6,AF1&lt;$E$6),$B$6,0)</f>
        <v>0</v>
      </c>
      <c r="AG6">
        <f t="shared" si="12"/>
        <v>0</v>
      </c>
      <c r="AH6">
        <f t="shared" si="12"/>
        <v>0</v>
      </c>
      <c r="AI6">
        <f t="shared" si="12"/>
        <v>0</v>
      </c>
      <c r="AJ6">
        <f t="shared" si="12"/>
        <v>0</v>
      </c>
      <c r="AK6">
        <f t="shared" si="12"/>
        <v>0</v>
      </c>
    </row>
    <row r="7" spans="1:37" ht="12.75">
      <c r="A7">
        <v>6</v>
      </c>
      <c r="B7">
        <v>5</v>
      </c>
      <c r="C7">
        <f>'Resource 1 data'!C7</f>
        <v>0</v>
      </c>
      <c r="D7">
        <f>MAX(C7,D5+2)</f>
        <v>4</v>
      </c>
      <c r="E7">
        <f>D7+1</f>
        <v>5</v>
      </c>
      <c r="G7">
        <f t="shared" si="2"/>
        <v>5</v>
      </c>
      <c r="H7">
        <f aca="true" t="shared" si="13" ref="H7:AE7">IF(AND(H1&gt;=$D$7,H1&lt;$E$7),$B$7,0)</f>
        <v>0</v>
      </c>
      <c r="I7">
        <f t="shared" si="13"/>
        <v>0</v>
      </c>
      <c r="J7">
        <f t="shared" si="13"/>
        <v>0</v>
      </c>
      <c r="K7">
        <f t="shared" si="13"/>
        <v>0</v>
      </c>
      <c r="L7">
        <f t="shared" si="13"/>
        <v>5</v>
      </c>
      <c r="M7">
        <f t="shared" si="13"/>
        <v>0</v>
      </c>
      <c r="N7">
        <f t="shared" si="13"/>
        <v>0</v>
      </c>
      <c r="O7">
        <f t="shared" si="13"/>
        <v>0</v>
      </c>
      <c r="P7">
        <f t="shared" si="13"/>
        <v>0</v>
      </c>
      <c r="Q7">
        <f t="shared" si="13"/>
        <v>0</v>
      </c>
      <c r="R7">
        <f t="shared" si="13"/>
        <v>0</v>
      </c>
      <c r="S7">
        <f t="shared" si="13"/>
        <v>0</v>
      </c>
      <c r="T7">
        <f t="shared" si="13"/>
        <v>0</v>
      </c>
      <c r="U7">
        <f t="shared" si="13"/>
        <v>0</v>
      </c>
      <c r="V7">
        <f t="shared" si="13"/>
        <v>0</v>
      </c>
      <c r="W7">
        <f t="shared" si="13"/>
        <v>0</v>
      </c>
      <c r="X7">
        <f t="shared" si="13"/>
        <v>0</v>
      </c>
      <c r="Y7">
        <f t="shared" si="13"/>
        <v>0</v>
      </c>
      <c r="Z7">
        <f t="shared" si="13"/>
        <v>0</v>
      </c>
      <c r="AA7">
        <f t="shared" si="13"/>
        <v>0</v>
      </c>
      <c r="AB7">
        <f t="shared" si="13"/>
        <v>0</v>
      </c>
      <c r="AC7">
        <f t="shared" si="13"/>
        <v>0</v>
      </c>
      <c r="AD7">
        <f t="shared" si="13"/>
        <v>0</v>
      </c>
      <c r="AE7">
        <f t="shared" si="13"/>
        <v>0</v>
      </c>
      <c r="AF7">
        <f aca="true" t="shared" si="14" ref="AF7:AK7">IF(AND(AF1&gt;=$D$7,AF1&lt;$E$7),$B$7,0)</f>
        <v>0</v>
      </c>
      <c r="AG7">
        <f t="shared" si="14"/>
        <v>0</v>
      </c>
      <c r="AH7">
        <f t="shared" si="14"/>
        <v>0</v>
      </c>
      <c r="AI7">
        <f t="shared" si="14"/>
        <v>0</v>
      </c>
      <c r="AJ7">
        <f t="shared" si="14"/>
        <v>0</v>
      </c>
      <c r="AK7">
        <f t="shared" si="14"/>
        <v>0</v>
      </c>
    </row>
    <row r="8" spans="1:37" ht="12.75">
      <c r="A8">
        <v>7</v>
      </c>
      <c r="B8">
        <v>9</v>
      </c>
      <c r="C8">
        <f>'Resource 1 data'!C8</f>
        <v>0</v>
      </c>
      <c r="D8">
        <f>MAX(C8,D6+4,D7+1)</f>
        <v>13</v>
      </c>
      <c r="E8">
        <f>D8+1</f>
        <v>14</v>
      </c>
      <c r="G8">
        <f t="shared" si="2"/>
        <v>9</v>
      </c>
      <c r="H8">
        <f aca="true" t="shared" si="15" ref="H8:AE8">IF(AND(H1&gt;=$D$8,H1&lt;$E$8),$B$8,0)</f>
        <v>0</v>
      </c>
      <c r="I8">
        <f t="shared" si="15"/>
        <v>0</v>
      </c>
      <c r="J8">
        <f t="shared" si="15"/>
        <v>0</v>
      </c>
      <c r="K8">
        <f t="shared" si="15"/>
        <v>0</v>
      </c>
      <c r="L8">
        <f t="shared" si="15"/>
        <v>0</v>
      </c>
      <c r="M8">
        <f t="shared" si="15"/>
        <v>0</v>
      </c>
      <c r="N8">
        <f t="shared" si="15"/>
        <v>0</v>
      </c>
      <c r="O8">
        <f t="shared" si="15"/>
        <v>0</v>
      </c>
      <c r="P8">
        <f t="shared" si="15"/>
        <v>0</v>
      </c>
      <c r="Q8">
        <f t="shared" si="15"/>
        <v>0</v>
      </c>
      <c r="R8">
        <f t="shared" si="15"/>
        <v>0</v>
      </c>
      <c r="S8">
        <f t="shared" si="15"/>
        <v>0</v>
      </c>
      <c r="T8">
        <f t="shared" si="15"/>
        <v>0</v>
      </c>
      <c r="U8">
        <f t="shared" si="15"/>
        <v>9</v>
      </c>
      <c r="V8">
        <f t="shared" si="15"/>
        <v>0</v>
      </c>
      <c r="W8">
        <f t="shared" si="15"/>
        <v>0</v>
      </c>
      <c r="X8">
        <f t="shared" si="15"/>
        <v>0</v>
      </c>
      <c r="Y8">
        <f t="shared" si="15"/>
        <v>0</v>
      </c>
      <c r="Z8">
        <f t="shared" si="15"/>
        <v>0</v>
      </c>
      <c r="AA8">
        <f t="shared" si="15"/>
        <v>0</v>
      </c>
      <c r="AB8">
        <f t="shared" si="15"/>
        <v>0</v>
      </c>
      <c r="AC8">
        <f t="shared" si="15"/>
        <v>0</v>
      </c>
      <c r="AD8">
        <f t="shared" si="15"/>
        <v>0</v>
      </c>
      <c r="AE8">
        <f t="shared" si="15"/>
        <v>0</v>
      </c>
      <c r="AF8">
        <f aca="true" t="shared" si="16" ref="AF8:AK8">IF(AND(AF1&gt;=$D$8,AF1&lt;$E$8),$B$8,0)</f>
        <v>0</v>
      </c>
      <c r="AG8">
        <f t="shared" si="16"/>
        <v>0</v>
      </c>
      <c r="AH8">
        <f t="shared" si="16"/>
        <v>0</v>
      </c>
      <c r="AI8">
        <f t="shared" si="16"/>
        <v>0</v>
      </c>
      <c r="AJ8">
        <f t="shared" si="16"/>
        <v>0</v>
      </c>
      <c r="AK8">
        <f t="shared" si="16"/>
        <v>0</v>
      </c>
    </row>
    <row r="9" spans="1:37" ht="12.75">
      <c r="A9">
        <v>8</v>
      </c>
      <c r="B9">
        <v>4</v>
      </c>
      <c r="C9">
        <f>'Resource 1 data'!C9</f>
        <v>0</v>
      </c>
      <c r="D9">
        <f>MAX(C9,D8+1)</f>
        <v>14</v>
      </c>
      <c r="E9">
        <f>D9+6</f>
        <v>20</v>
      </c>
      <c r="G9">
        <f t="shared" si="2"/>
        <v>24</v>
      </c>
      <c r="H9">
        <f aca="true" t="shared" si="17" ref="H9:AE9">IF(AND(H1&gt;=$D$9,H1&lt;$E$9),$B$9,0)</f>
        <v>0</v>
      </c>
      <c r="I9">
        <f t="shared" si="17"/>
        <v>0</v>
      </c>
      <c r="J9">
        <f t="shared" si="17"/>
        <v>0</v>
      </c>
      <c r="K9">
        <f t="shared" si="17"/>
        <v>0</v>
      </c>
      <c r="L9">
        <f t="shared" si="17"/>
        <v>0</v>
      </c>
      <c r="M9">
        <f t="shared" si="17"/>
        <v>0</v>
      </c>
      <c r="N9">
        <f t="shared" si="17"/>
        <v>0</v>
      </c>
      <c r="O9">
        <f t="shared" si="17"/>
        <v>0</v>
      </c>
      <c r="P9">
        <f t="shared" si="17"/>
        <v>0</v>
      </c>
      <c r="Q9">
        <f t="shared" si="17"/>
        <v>0</v>
      </c>
      <c r="R9">
        <f t="shared" si="17"/>
        <v>0</v>
      </c>
      <c r="S9">
        <f t="shared" si="17"/>
        <v>0</v>
      </c>
      <c r="T9">
        <f t="shared" si="17"/>
        <v>0</v>
      </c>
      <c r="U9">
        <f t="shared" si="17"/>
        <v>0</v>
      </c>
      <c r="V9">
        <f t="shared" si="17"/>
        <v>4</v>
      </c>
      <c r="W9">
        <f t="shared" si="17"/>
        <v>4</v>
      </c>
      <c r="X9">
        <f t="shared" si="17"/>
        <v>4</v>
      </c>
      <c r="Y9">
        <f t="shared" si="17"/>
        <v>4</v>
      </c>
      <c r="Z9">
        <f t="shared" si="17"/>
        <v>4</v>
      </c>
      <c r="AA9">
        <f t="shared" si="17"/>
        <v>4</v>
      </c>
      <c r="AB9">
        <f t="shared" si="17"/>
        <v>0</v>
      </c>
      <c r="AC9">
        <f t="shared" si="17"/>
        <v>0</v>
      </c>
      <c r="AD9">
        <f t="shared" si="17"/>
        <v>0</v>
      </c>
      <c r="AE9">
        <f t="shared" si="17"/>
        <v>0</v>
      </c>
      <c r="AF9">
        <f aca="true" t="shared" si="18" ref="AF9:AK9">IF(AND(AF1&gt;=$D$9,AF1&lt;$E$9),$B$9,0)</f>
        <v>0</v>
      </c>
      <c r="AG9">
        <f t="shared" si="18"/>
        <v>0</v>
      </c>
      <c r="AH9">
        <f t="shared" si="18"/>
        <v>0</v>
      </c>
      <c r="AI9">
        <f t="shared" si="18"/>
        <v>0</v>
      </c>
      <c r="AJ9">
        <f t="shared" si="18"/>
        <v>0</v>
      </c>
      <c r="AK9">
        <f t="shared" si="18"/>
        <v>0</v>
      </c>
    </row>
    <row r="10" spans="1:37" ht="12.75">
      <c r="A10">
        <v>9</v>
      </c>
      <c r="B10">
        <v>6</v>
      </c>
      <c r="C10">
        <f>'Resource 1 data'!C10</f>
        <v>0</v>
      </c>
      <c r="D10">
        <f>MAX(C10,D9+6)</f>
        <v>20</v>
      </c>
      <c r="E10">
        <f>D10+3</f>
        <v>23</v>
      </c>
      <c r="G10">
        <f t="shared" si="2"/>
        <v>18</v>
      </c>
      <c r="H10">
        <f aca="true" t="shared" si="19" ref="H10:AE10">IF(AND(H1&gt;=$D$10,H1&lt;$E$10),$B$10,0)</f>
        <v>0</v>
      </c>
      <c r="I10">
        <f t="shared" si="19"/>
        <v>0</v>
      </c>
      <c r="J10">
        <f t="shared" si="19"/>
        <v>0</v>
      </c>
      <c r="K10">
        <f t="shared" si="19"/>
        <v>0</v>
      </c>
      <c r="L10">
        <f t="shared" si="19"/>
        <v>0</v>
      </c>
      <c r="M10">
        <f t="shared" si="19"/>
        <v>0</v>
      </c>
      <c r="N10">
        <f t="shared" si="19"/>
        <v>0</v>
      </c>
      <c r="O10">
        <f t="shared" si="19"/>
        <v>0</v>
      </c>
      <c r="P10">
        <f t="shared" si="19"/>
        <v>0</v>
      </c>
      <c r="Q10">
        <f t="shared" si="19"/>
        <v>0</v>
      </c>
      <c r="R10">
        <f t="shared" si="19"/>
        <v>0</v>
      </c>
      <c r="S10">
        <f t="shared" si="19"/>
        <v>0</v>
      </c>
      <c r="T10">
        <f t="shared" si="19"/>
        <v>0</v>
      </c>
      <c r="U10">
        <f t="shared" si="19"/>
        <v>0</v>
      </c>
      <c r="V10">
        <f t="shared" si="19"/>
        <v>0</v>
      </c>
      <c r="W10">
        <f t="shared" si="19"/>
        <v>0</v>
      </c>
      <c r="X10">
        <f t="shared" si="19"/>
        <v>0</v>
      </c>
      <c r="Y10">
        <f t="shared" si="19"/>
        <v>0</v>
      </c>
      <c r="Z10">
        <f t="shared" si="19"/>
        <v>0</v>
      </c>
      <c r="AA10">
        <f t="shared" si="19"/>
        <v>0</v>
      </c>
      <c r="AB10">
        <f t="shared" si="19"/>
        <v>6</v>
      </c>
      <c r="AC10">
        <f t="shared" si="19"/>
        <v>6</v>
      </c>
      <c r="AD10">
        <f t="shared" si="19"/>
        <v>6</v>
      </c>
      <c r="AE10">
        <f t="shared" si="19"/>
        <v>0</v>
      </c>
      <c r="AF10">
        <f aca="true" t="shared" si="20" ref="AF10:AK10">IF(AND(AF1&gt;=$D$10,AF1&lt;$E$10),$B$10,0)</f>
        <v>0</v>
      </c>
      <c r="AG10">
        <f t="shared" si="20"/>
        <v>0</v>
      </c>
      <c r="AH10">
        <f t="shared" si="20"/>
        <v>0</v>
      </c>
      <c r="AI10">
        <f t="shared" si="20"/>
        <v>0</v>
      </c>
      <c r="AJ10">
        <f t="shared" si="20"/>
        <v>0</v>
      </c>
      <c r="AK10">
        <f t="shared" si="20"/>
        <v>0</v>
      </c>
    </row>
    <row r="11" spans="1:37" ht="12.75">
      <c r="A11">
        <v>10</v>
      </c>
      <c r="B11">
        <v>6</v>
      </c>
      <c r="C11">
        <f>'Resource 1 data'!C11</f>
        <v>0</v>
      </c>
      <c r="D11">
        <f>MAX(C11,D9+6)</f>
        <v>20</v>
      </c>
      <c r="E11">
        <f>D11+1</f>
        <v>21</v>
      </c>
      <c r="G11">
        <f t="shared" si="2"/>
        <v>6</v>
      </c>
      <c r="H11">
        <f aca="true" t="shared" si="21" ref="H11:AE11">IF(AND(H1&gt;=$D$11,H1&lt;$E$11),$B$11,0)</f>
        <v>0</v>
      </c>
      <c r="I11">
        <f t="shared" si="21"/>
        <v>0</v>
      </c>
      <c r="J11">
        <f t="shared" si="21"/>
        <v>0</v>
      </c>
      <c r="K11">
        <f t="shared" si="21"/>
        <v>0</v>
      </c>
      <c r="L11">
        <f t="shared" si="21"/>
        <v>0</v>
      </c>
      <c r="M11">
        <f t="shared" si="21"/>
        <v>0</v>
      </c>
      <c r="N11">
        <f t="shared" si="21"/>
        <v>0</v>
      </c>
      <c r="O11">
        <f t="shared" si="21"/>
        <v>0</v>
      </c>
      <c r="P11">
        <f t="shared" si="21"/>
        <v>0</v>
      </c>
      <c r="Q11">
        <f t="shared" si="21"/>
        <v>0</v>
      </c>
      <c r="R11">
        <f t="shared" si="21"/>
        <v>0</v>
      </c>
      <c r="S11">
        <f t="shared" si="21"/>
        <v>0</v>
      </c>
      <c r="T11">
        <f t="shared" si="21"/>
        <v>0</v>
      </c>
      <c r="U11">
        <f t="shared" si="21"/>
        <v>0</v>
      </c>
      <c r="V11">
        <f t="shared" si="21"/>
        <v>0</v>
      </c>
      <c r="W11">
        <f t="shared" si="21"/>
        <v>0</v>
      </c>
      <c r="X11">
        <f t="shared" si="21"/>
        <v>0</v>
      </c>
      <c r="Y11">
        <f t="shared" si="21"/>
        <v>0</v>
      </c>
      <c r="Z11">
        <f t="shared" si="21"/>
        <v>0</v>
      </c>
      <c r="AA11">
        <f t="shared" si="21"/>
        <v>0</v>
      </c>
      <c r="AB11">
        <f t="shared" si="21"/>
        <v>6</v>
      </c>
      <c r="AC11">
        <f t="shared" si="21"/>
        <v>0</v>
      </c>
      <c r="AD11">
        <f t="shared" si="21"/>
        <v>0</v>
      </c>
      <c r="AE11">
        <f t="shared" si="21"/>
        <v>0</v>
      </c>
      <c r="AF11">
        <f aca="true" t="shared" si="22" ref="AF11:AK11">IF(AND(AF1&gt;=$D$11,AF1&lt;$E$11),$B$11,0)</f>
        <v>0</v>
      </c>
      <c r="AG11">
        <f t="shared" si="22"/>
        <v>0</v>
      </c>
      <c r="AH11">
        <f t="shared" si="22"/>
        <v>0</v>
      </c>
      <c r="AI11">
        <f t="shared" si="22"/>
        <v>0</v>
      </c>
      <c r="AJ11">
        <f t="shared" si="22"/>
        <v>0</v>
      </c>
      <c r="AK11">
        <f t="shared" si="22"/>
        <v>0</v>
      </c>
    </row>
    <row r="12" spans="1:37" ht="12.75">
      <c r="A12">
        <v>11</v>
      </c>
      <c r="B12">
        <v>8</v>
      </c>
      <c r="C12">
        <f>'Resource 1 data'!C12</f>
        <v>0</v>
      </c>
      <c r="D12">
        <f>MAX(C12,D10+3,D11+1)</f>
        <v>23</v>
      </c>
      <c r="E12">
        <f>D12+1</f>
        <v>24</v>
      </c>
      <c r="G12">
        <f t="shared" si="2"/>
        <v>8</v>
      </c>
      <c r="H12">
        <f aca="true" t="shared" si="23" ref="H12:AE12">IF(AND(H1&gt;=$D$12,H1&lt;$E$12),$B$12,0)</f>
        <v>0</v>
      </c>
      <c r="I12">
        <f t="shared" si="23"/>
        <v>0</v>
      </c>
      <c r="J12">
        <f t="shared" si="23"/>
        <v>0</v>
      </c>
      <c r="K12">
        <f t="shared" si="23"/>
        <v>0</v>
      </c>
      <c r="L12">
        <f t="shared" si="23"/>
        <v>0</v>
      </c>
      <c r="M12">
        <f t="shared" si="23"/>
        <v>0</v>
      </c>
      <c r="N12">
        <f t="shared" si="23"/>
        <v>0</v>
      </c>
      <c r="O12">
        <f t="shared" si="23"/>
        <v>0</v>
      </c>
      <c r="P12">
        <f t="shared" si="23"/>
        <v>0</v>
      </c>
      <c r="Q12">
        <f t="shared" si="23"/>
        <v>0</v>
      </c>
      <c r="R12">
        <f t="shared" si="23"/>
        <v>0</v>
      </c>
      <c r="S12">
        <f t="shared" si="23"/>
        <v>0</v>
      </c>
      <c r="T12">
        <f t="shared" si="23"/>
        <v>0</v>
      </c>
      <c r="U12">
        <f t="shared" si="23"/>
        <v>0</v>
      </c>
      <c r="V12">
        <f t="shared" si="23"/>
        <v>0</v>
      </c>
      <c r="W12">
        <f t="shared" si="23"/>
        <v>0</v>
      </c>
      <c r="X12">
        <f t="shared" si="23"/>
        <v>0</v>
      </c>
      <c r="Y12">
        <f t="shared" si="23"/>
        <v>0</v>
      </c>
      <c r="Z12">
        <f t="shared" si="23"/>
        <v>0</v>
      </c>
      <c r="AA12">
        <f t="shared" si="23"/>
        <v>0</v>
      </c>
      <c r="AB12">
        <f t="shared" si="23"/>
        <v>0</v>
      </c>
      <c r="AC12">
        <f t="shared" si="23"/>
        <v>0</v>
      </c>
      <c r="AD12">
        <f t="shared" si="23"/>
        <v>0</v>
      </c>
      <c r="AE12">
        <f t="shared" si="23"/>
        <v>8</v>
      </c>
      <c r="AF12">
        <f aca="true" t="shared" si="24" ref="AF12:AK12">IF(AND(AF1&gt;=$D$12,AF1&lt;$E$12),$B$12,0)</f>
        <v>0</v>
      </c>
      <c r="AG12">
        <f t="shared" si="24"/>
        <v>0</v>
      </c>
      <c r="AH12">
        <f t="shared" si="24"/>
        <v>0</v>
      </c>
      <c r="AI12">
        <f t="shared" si="24"/>
        <v>0</v>
      </c>
      <c r="AJ12">
        <f t="shared" si="24"/>
        <v>0</v>
      </c>
      <c r="AK12">
        <f t="shared" si="24"/>
        <v>0</v>
      </c>
    </row>
    <row r="13" spans="1:37" ht="12.75">
      <c r="A13" t="s">
        <v>5</v>
      </c>
      <c r="D13">
        <f>E12</f>
        <v>24</v>
      </c>
      <c r="G13">
        <f>SUM(G2:G12)/D13</f>
        <v>6.333333333333333</v>
      </c>
      <c r="H13">
        <f aca="true" t="shared" si="25" ref="H13:AE13">SUM(H2:H12)</f>
        <v>8</v>
      </c>
      <c r="I13">
        <f t="shared" si="25"/>
        <v>8</v>
      </c>
      <c r="J13">
        <f t="shared" si="25"/>
        <v>8</v>
      </c>
      <c r="K13">
        <f t="shared" si="25"/>
        <v>8</v>
      </c>
      <c r="L13">
        <f t="shared" si="25"/>
        <v>9</v>
      </c>
      <c r="M13">
        <f t="shared" si="25"/>
        <v>4</v>
      </c>
      <c r="N13">
        <f t="shared" si="25"/>
        <v>10</v>
      </c>
      <c r="O13">
        <f t="shared" si="25"/>
        <v>10</v>
      </c>
      <c r="P13">
        <f t="shared" si="25"/>
        <v>10</v>
      </c>
      <c r="Q13">
        <f t="shared" si="25"/>
        <v>3</v>
      </c>
      <c r="R13">
        <f t="shared" si="25"/>
        <v>3</v>
      </c>
      <c r="S13">
        <f t="shared" si="25"/>
        <v>3</v>
      </c>
      <c r="T13">
        <f t="shared" si="25"/>
        <v>3</v>
      </c>
      <c r="U13">
        <f t="shared" si="25"/>
        <v>9</v>
      </c>
      <c r="V13">
        <f t="shared" si="25"/>
        <v>4</v>
      </c>
      <c r="W13">
        <f t="shared" si="25"/>
        <v>4</v>
      </c>
      <c r="X13">
        <f t="shared" si="25"/>
        <v>4</v>
      </c>
      <c r="Y13">
        <f t="shared" si="25"/>
        <v>4</v>
      </c>
      <c r="Z13">
        <f t="shared" si="25"/>
        <v>4</v>
      </c>
      <c r="AA13">
        <f t="shared" si="25"/>
        <v>4</v>
      </c>
      <c r="AB13">
        <f t="shared" si="25"/>
        <v>12</v>
      </c>
      <c r="AC13">
        <f t="shared" si="25"/>
        <v>6</v>
      </c>
      <c r="AD13">
        <f t="shared" si="25"/>
        <v>6</v>
      </c>
      <c r="AE13">
        <f t="shared" si="25"/>
        <v>8</v>
      </c>
      <c r="AF13">
        <f aca="true" t="shared" si="26" ref="AF13:AK13">SUM(AF2:AF12)</f>
        <v>0</v>
      </c>
      <c r="AG13">
        <f t="shared" si="26"/>
        <v>0</v>
      </c>
      <c r="AH13">
        <f t="shared" si="26"/>
        <v>0</v>
      </c>
      <c r="AI13">
        <f t="shared" si="26"/>
        <v>0</v>
      </c>
      <c r="AJ13">
        <f t="shared" si="26"/>
        <v>0</v>
      </c>
      <c r="AK13">
        <f t="shared" si="26"/>
        <v>0</v>
      </c>
    </row>
    <row r="14" spans="8:37" ht="12.75">
      <c r="H14" t="str">
        <f>"0-1"</f>
        <v>0-1</v>
      </c>
      <c r="I14" s="1" t="str">
        <f>"1-2"</f>
        <v>1-2</v>
      </c>
      <c r="J14" s="1" t="str">
        <f>"2-3"</f>
        <v>2-3</v>
      </c>
      <c r="K14" s="1" t="str">
        <f>"3-4"</f>
        <v>3-4</v>
      </c>
      <c r="L14" s="1" t="str">
        <f>"4-5"</f>
        <v>4-5</v>
      </c>
      <c r="M14" t="str">
        <f>"5-6"</f>
        <v>5-6</v>
      </c>
      <c r="N14" t="str">
        <f>"6-7"</f>
        <v>6-7</v>
      </c>
      <c r="O14" t="str">
        <f>"7-8"</f>
        <v>7-8</v>
      </c>
      <c r="P14" t="str">
        <f>"8-9"</f>
        <v>8-9</v>
      </c>
      <c r="Q14" t="str">
        <f>"9-10"</f>
        <v>9-10</v>
      </c>
      <c r="R14" t="str">
        <f>"10-11"</f>
        <v>10-11</v>
      </c>
      <c r="S14" t="str">
        <f>"11-12"</f>
        <v>11-12</v>
      </c>
      <c r="T14" t="str">
        <f>"12-13"</f>
        <v>12-13</v>
      </c>
      <c r="U14" t="str">
        <f>"13-14"</f>
        <v>13-14</v>
      </c>
      <c r="V14" t="str">
        <f>"14-15"</f>
        <v>14-15</v>
      </c>
      <c r="W14" t="str">
        <f>"15-16"</f>
        <v>15-16</v>
      </c>
      <c r="X14" t="str">
        <f>"16-17"</f>
        <v>16-17</v>
      </c>
      <c r="Y14" t="str">
        <f>"17-18"</f>
        <v>17-18</v>
      </c>
      <c r="Z14" t="str">
        <f>"18-19"</f>
        <v>18-19</v>
      </c>
      <c r="AA14" t="str">
        <f>"19-20"</f>
        <v>19-20</v>
      </c>
      <c r="AB14" t="str">
        <f>"20-21"</f>
        <v>20-21</v>
      </c>
      <c r="AC14" t="str">
        <f>"21-22"</f>
        <v>21-22</v>
      </c>
      <c r="AD14" t="str">
        <f>"22-23"</f>
        <v>22-23</v>
      </c>
      <c r="AE14" t="str">
        <f>"23-24"</f>
        <v>23-24</v>
      </c>
      <c r="AF14" t="str">
        <f>"24-25"</f>
        <v>24-25</v>
      </c>
      <c r="AG14" t="str">
        <f>"25-26"</f>
        <v>25-26</v>
      </c>
      <c r="AH14" t="str">
        <f>"26-27"</f>
        <v>26-27</v>
      </c>
      <c r="AI14" t="str">
        <f>"27-28"</f>
        <v>27-28</v>
      </c>
      <c r="AJ14" t="str">
        <f>"28-29"</f>
        <v>28-29</v>
      </c>
      <c r="AK14" t="str">
        <f>"29-30"</f>
        <v>29-30</v>
      </c>
    </row>
    <row r="15" spans="1:37" ht="12.75">
      <c r="A15" t="s">
        <v>9</v>
      </c>
      <c r="B15">
        <v>7</v>
      </c>
      <c r="H15">
        <f>IF(H1&lt;$D$13,(H13-$B$15)^2,0)</f>
        <v>1</v>
      </c>
      <c r="I15">
        <f aca="true" t="shared" si="27" ref="I15:AK15">IF(I1&lt;$D$13,(I13-$B$15)^2,0)</f>
        <v>1</v>
      </c>
      <c r="J15">
        <f t="shared" si="27"/>
        <v>1</v>
      </c>
      <c r="K15">
        <f t="shared" si="27"/>
        <v>1</v>
      </c>
      <c r="L15">
        <f t="shared" si="27"/>
        <v>4</v>
      </c>
      <c r="M15">
        <f t="shared" si="27"/>
        <v>9</v>
      </c>
      <c r="N15">
        <f t="shared" si="27"/>
        <v>9</v>
      </c>
      <c r="O15">
        <f t="shared" si="27"/>
        <v>9</v>
      </c>
      <c r="P15">
        <f t="shared" si="27"/>
        <v>9</v>
      </c>
      <c r="Q15">
        <f t="shared" si="27"/>
        <v>16</v>
      </c>
      <c r="R15">
        <f t="shared" si="27"/>
        <v>16</v>
      </c>
      <c r="S15">
        <f t="shared" si="27"/>
        <v>16</v>
      </c>
      <c r="T15">
        <f t="shared" si="27"/>
        <v>16</v>
      </c>
      <c r="U15">
        <f t="shared" si="27"/>
        <v>4</v>
      </c>
      <c r="V15">
        <f t="shared" si="27"/>
        <v>9</v>
      </c>
      <c r="W15">
        <f t="shared" si="27"/>
        <v>9</v>
      </c>
      <c r="X15">
        <f t="shared" si="27"/>
        <v>9</v>
      </c>
      <c r="Y15">
        <f t="shared" si="27"/>
        <v>9</v>
      </c>
      <c r="Z15">
        <f t="shared" si="27"/>
        <v>9</v>
      </c>
      <c r="AA15">
        <f t="shared" si="27"/>
        <v>9</v>
      </c>
      <c r="AB15">
        <f t="shared" si="27"/>
        <v>25</v>
      </c>
      <c r="AC15">
        <f t="shared" si="27"/>
        <v>1</v>
      </c>
      <c r="AD15">
        <f t="shared" si="27"/>
        <v>1</v>
      </c>
      <c r="AE15">
        <f t="shared" si="27"/>
        <v>1</v>
      </c>
      <c r="AF15">
        <f t="shared" si="27"/>
        <v>0</v>
      </c>
      <c r="AG15">
        <f t="shared" si="27"/>
        <v>0</v>
      </c>
      <c r="AH15">
        <f t="shared" si="27"/>
        <v>0</v>
      </c>
      <c r="AI15">
        <f t="shared" si="27"/>
        <v>0</v>
      </c>
      <c r="AJ15">
        <f t="shared" si="27"/>
        <v>0</v>
      </c>
      <c r="AK15">
        <f t="shared" si="27"/>
        <v>0</v>
      </c>
    </row>
    <row r="16" ht="12.75">
      <c r="A16" t="s">
        <v>10</v>
      </c>
    </row>
    <row r="17" ht="12.75">
      <c r="A17" t="s">
        <v>7</v>
      </c>
    </row>
    <row r="19" spans="1:2" ht="12.75">
      <c r="A19" t="s">
        <v>8</v>
      </c>
      <c r="B19">
        <f>SUM(H15:AK15)</f>
        <v>194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Beasley</dc:creator>
  <cp:keywords/>
  <dc:description/>
  <cp:lastModifiedBy>J Beasley</cp:lastModifiedBy>
  <cp:lastPrinted>2000-01-10T17:04:32Z</cp:lastPrinted>
  <dcterms:created xsi:type="dcterms:W3CDTF">2000-01-07T15:52:38Z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