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75" windowWidth="10020" windowHeight="6510" firstSheet="1" activeTab="1"/>
  </bookViews>
  <sheets>
    <sheet name="price data" sheetId="1" r:id="rId1"/>
    <sheet name="two stocks markowitz" sheetId="2" r:id="rId2"/>
    <sheet name="2d data" sheetId="3" r:id="rId3"/>
    <sheet name="2d plot" sheetId="4" r:id="rId4"/>
    <sheet name="2d plot obj values" sheetId="5" r:id="rId5"/>
    <sheet name="tableau" sheetId="6" r:id="rId6"/>
    <sheet name="tableau working" sheetId="7" r:id="rId7"/>
    <sheet name="tableau working (2)" sheetId="8" r:id="rId8"/>
  </sheets>
  <definedNames/>
  <calcPr fullCalcOnLoad="1"/>
</workbook>
</file>

<file path=xl/sharedStrings.xml><?xml version="1.0" encoding="utf-8"?>
<sst xmlns="http://schemas.openxmlformats.org/spreadsheetml/2006/main" count="195" uniqueCount="35">
  <si>
    <t>Period</t>
  </si>
  <si>
    <t>A</t>
  </si>
  <si>
    <t>B</t>
  </si>
  <si>
    <t>C</t>
  </si>
  <si>
    <t>D</t>
  </si>
  <si>
    <t>E</t>
  </si>
  <si>
    <t>T=4</t>
  </si>
  <si>
    <t>Average</t>
  </si>
  <si>
    <t>Return</t>
  </si>
  <si>
    <t>Risk</t>
  </si>
  <si>
    <t xml:space="preserve">Stock prices </t>
  </si>
  <si>
    <t>Stock 1</t>
  </si>
  <si>
    <t>Stock 2</t>
  </si>
  <si>
    <t>Return 1 (%)</t>
  </si>
  <si>
    <t>Return 2 (%)</t>
  </si>
  <si>
    <t>Stock 1 weight</t>
  </si>
  <si>
    <t>Stock 2 weight</t>
  </si>
  <si>
    <t>Standard deviation STDEV (2dp) RETURNS</t>
  </si>
  <si>
    <t>Correlation CORREL (2dp) RETURNS</t>
  </si>
  <si>
    <t>x1</t>
  </si>
  <si>
    <t>x2</t>
  </si>
  <si>
    <t>obj</t>
  </si>
  <si>
    <t>plot data</t>
  </si>
  <si>
    <t>opt</t>
  </si>
  <si>
    <t>Basic</t>
  </si>
  <si>
    <t>RHS</t>
  </si>
  <si>
    <t>Obj</t>
  </si>
  <si>
    <r>
      <t>X</t>
    </r>
    <r>
      <rPr>
        <vertAlign val="sub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</t>
    </r>
  </si>
  <si>
    <r>
      <t>X</t>
    </r>
    <r>
      <rPr>
        <vertAlign val="subscript"/>
        <sz val="16"/>
        <rFont val="Times New Roman"/>
        <family val="1"/>
      </rPr>
      <t>2</t>
    </r>
  </si>
  <si>
    <r>
      <t>u</t>
    </r>
    <r>
      <rPr>
        <vertAlign val="subscript"/>
        <sz val="16"/>
        <rFont val="Times New Roman"/>
        <family val="1"/>
      </rPr>
      <t>1</t>
    </r>
  </si>
  <si>
    <r>
      <t>y</t>
    </r>
    <r>
      <rPr>
        <vertAlign val="subscript"/>
        <sz val="16"/>
        <rFont val="Times New Roman"/>
        <family val="1"/>
      </rPr>
      <t>1</t>
    </r>
  </si>
  <si>
    <r>
      <t>y</t>
    </r>
    <r>
      <rPr>
        <vertAlign val="subscript"/>
        <sz val="16"/>
        <rFont val="Times New Roman"/>
        <family val="1"/>
      </rPr>
      <t>2</t>
    </r>
  </si>
  <si>
    <r>
      <t>v</t>
    </r>
    <r>
      <rPr>
        <vertAlign val="subscript"/>
        <sz val="16"/>
        <rFont val="Times New Roman"/>
        <family val="1"/>
      </rPr>
      <t>1</t>
    </r>
  </si>
  <si>
    <r>
      <t>z</t>
    </r>
    <r>
      <rPr>
        <vertAlign val="subscript"/>
        <sz val="16"/>
        <rFont val="Times New Roman"/>
        <family val="1"/>
      </rPr>
      <t>1</t>
    </r>
  </si>
  <si>
    <r>
      <t>z</t>
    </r>
    <r>
      <rPr>
        <vertAlign val="subscript"/>
        <sz val="16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</si>
</sst>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00"/>
    <numFmt numFmtId="170" formatCode="&quot;£&quot;#,##0.00"/>
    <numFmt numFmtId="171" formatCode="0.0"/>
    <numFmt numFmtId="172" formatCode="&quot;£&quot;#,##0.000"/>
    <numFmt numFmtId="173" formatCode="#,##0.000"/>
    <numFmt numFmtId="17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vertAlign val="subscript"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1" fontId="0" fillId="0" borderId="0" xfId="0" applyNumberFormat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/>
    </xf>
    <xf numFmtId="173" fontId="10" fillId="0" borderId="4" xfId="0" applyNumberFormat="1" applyFont="1" applyBorder="1" applyAlignment="1">
      <alignment vertical="top" wrapText="1"/>
    </xf>
    <xf numFmtId="174" fontId="10" fillId="0" borderId="4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4" fontId="10" fillId="0" borderId="0" xfId="0" applyNumberFormat="1" applyFont="1" applyBorder="1" applyAlignment="1">
      <alignment vertical="top" wrapText="1"/>
    </xf>
    <xf numFmtId="173" fontId="10" fillId="0" borderId="0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'two stocks markowitz'!$P$1</c:f>
              <c:strCache>
                <c:ptCount val="1"/>
                <c:pt idx="0">
                  <c:v>Risk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 stocks markowitz'!$P$2:$P$22</c:f>
              <c:numCache/>
            </c:numRef>
          </c:xVal>
          <c:yVal>
            <c:numRef>
              <c:f>'two stocks markowitz'!$O$2:$O$22</c:f>
              <c:numCache/>
            </c:numRef>
          </c:yVal>
          <c:smooth val="0"/>
        </c:ser>
        <c:axId val="49992974"/>
        <c:axId val="47283583"/>
      </c:scatterChart>
      <c:valAx>
        <c:axId val="49992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Risk (variance)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83583"/>
        <c:crosses val="autoZero"/>
        <c:crossBetween val="midCat"/>
        <c:dispUnits/>
      </c:valAx>
      <c:valAx>
        <c:axId val="4728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99929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025"/>
          <c:w val="0.95575"/>
          <c:h val="0.87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'2d data'!$E$2:$E$3</c:f>
              <c:numCach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'2d data'!$F$2:$F$3</c:f>
              <c:numCache>
                <c:ptCount val="2"/>
                <c:pt idx="0">
                  <c:v>15</c:v>
                </c:pt>
                <c:pt idx="1">
                  <c:v>0</c:v>
                </c:pt>
              </c:numCache>
            </c:numRef>
          </c:yVal>
          <c:smooth val="0"/>
        </c:ser>
        <c:axId val="22899064"/>
        <c:axId val="4764985"/>
      </c:scatterChart>
      <c:val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764985"/>
        <c:crosses val="autoZero"/>
        <c:crossBetween val="midCat"/>
        <c:dispUnits/>
      </c:valAx>
      <c:valAx>
        <c:axId val="4764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025"/>
          <c:w val="0.95575"/>
          <c:h val="0.87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'2d data'!$E$2:$E$3</c:f>
              <c:numCach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'2d data'!$F$2:$F$3</c:f>
              <c:numCache>
                <c:ptCount val="2"/>
                <c:pt idx="0">
                  <c:v>15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'2d data'!$A$2:$A$5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5</c:v>
                </c:pt>
              </c:numCache>
            </c:numRef>
          </c:xVal>
          <c:yVal>
            <c:numRef>
              <c:f>'2d data'!$B$2:$B$5</c:f>
              <c:numCache>
                <c:ptCount val="4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8</c:v>
                </c:pt>
              </c:numCache>
            </c:numRef>
          </c:yVal>
          <c:smooth val="0"/>
        </c:ser>
        <c:axId val="42884866"/>
        <c:axId val="50419475"/>
      </c:scatterChart>
      <c:valAx>
        <c:axId val="4288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0419475"/>
        <c:crosses val="autoZero"/>
        <c:crossBetween val="midCat"/>
        <c:dispUnits/>
      </c:valAx>
      <c:valAx>
        <c:axId val="50419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28848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18</xdr:row>
      <xdr:rowOff>114300</xdr:rowOff>
    </xdr:from>
    <xdr:to>
      <xdr:col>11</xdr:col>
      <xdr:colOff>419100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276350" y="3028950"/>
        <a:ext cx="6248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0.36975</cdr:y>
    </cdr:from>
    <cdr:to>
      <cdr:x>0.37725</cdr:x>
      <cdr:y>0.4155</cdr:y>
    </cdr:to>
    <cdr:sp>
      <cdr:nvSpPr>
        <cdr:cNvPr id="1" name="Line 1"/>
        <cdr:cNvSpPr>
          <a:spLocks/>
        </cdr:cNvSpPr>
      </cdr:nvSpPr>
      <cdr:spPr>
        <a:xfrm flipH="1">
          <a:off x="3314700" y="210502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0.4575</cdr:y>
    </cdr:from>
    <cdr:to>
      <cdr:x>0.4575</cdr:x>
      <cdr:y>0.532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609850"/>
          <a:ext cx="1971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/>
            <a:t>Feasible region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0.36975</cdr:y>
    </cdr:from>
    <cdr:to>
      <cdr:x>0.37725</cdr:x>
      <cdr:y>0.4155</cdr:y>
    </cdr:to>
    <cdr:sp>
      <cdr:nvSpPr>
        <cdr:cNvPr id="1" name="Line 1"/>
        <cdr:cNvSpPr>
          <a:spLocks/>
        </cdr:cNvSpPr>
      </cdr:nvSpPr>
      <cdr:spPr>
        <a:xfrm flipH="1">
          <a:off x="3314700" y="210502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0.45825</cdr:y>
    </cdr:from>
    <cdr:to>
      <cdr:x>0.4575</cdr:x>
      <cdr:y>0.53275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609850"/>
          <a:ext cx="1971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/>
            <a:t>Feasible region</a:t>
          </a:r>
        </a:p>
      </cdr:txBody>
    </cdr:sp>
  </cdr:relSizeAnchor>
  <cdr:relSizeAnchor xmlns:cdr="http://schemas.openxmlformats.org/drawingml/2006/chartDrawing">
    <cdr:from>
      <cdr:x>0.09425</cdr:x>
      <cdr:y>0.06925</cdr:y>
    </cdr:from>
    <cdr:to>
      <cdr:x>0.26075</cdr:x>
      <cdr:y>0.12025</cdr:y>
    </cdr:to>
    <cdr:sp>
      <cdr:nvSpPr>
        <cdr:cNvPr id="3" name="TextBox 3"/>
        <cdr:cNvSpPr txBox="1">
          <a:spLocks noChangeArrowheads="1"/>
        </cdr:cNvSpPr>
      </cdr:nvSpPr>
      <cdr:spPr>
        <a:xfrm>
          <a:off x="876300" y="390525"/>
          <a:ext cx="1552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Objective = -150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0.157</cdr:x>
      <cdr:y>0.36075</cdr:y>
    </cdr:from>
    <cdr:to>
      <cdr:x>0.31625</cdr:x>
      <cdr:y>0.41175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2057400"/>
          <a:ext cx="148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Objective = 169</a:t>
          </a:r>
        </a:p>
      </cdr:txBody>
    </cdr:sp>
  </cdr:relSizeAnchor>
  <cdr:relSizeAnchor xmlns:cdr="http://schemas.openxmlformats.org/drawingml/2006/chartDrawing">
    <cdr:from>
      <cdr:x>0.09075</cdr:x>
      <cdr:y>0.746</cdr:y>
    </cdr:from>
    <cdr:to>
      <cdr:x>0.22725</cdr:x>
      <cdr:y>0.797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4257675"/>
          <a:ext cx="1266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Objective = 0</a:t>
          </a:r>
        </a:p>
      </cdr:txBody>
    </cdr:sp>
  </cdr:relSizeAnchor>
  <cdr:relSizeAnchor xmlns:cdr="http://schemas.openxmlformats.org/drawingml/2006/chartDrawing">
    <cdr:from>
      <cdr:x>0.77225</cdr:x>
      <cdr:y>0.72075</cdr:y>
    </cdr:from>
    <cdr:to>
      <cdr:x>0.95125</cdr:x>
      <cdr:y>0.77175</cdr:y>
    </cdr:to>
    <cdr:sp>
      <cdr:nvSpPr>
        <cdr:cNvPr id="6" name="TextBox 6"/>
        <cdr:cNvSpPr txBox="1">
          <a:spLocks noChangeArrowheads="1"/>
        </cdr:cNvSpPr>
      </cdr:nvSpPr>
      <cdr:spPr>
        <a:xfrm>
          <a:off x="7181850" y="4114800"/>
          <a:ext cx="1666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Objective = -1350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0" sqref="C10"/>
    </sheetView>
  </sheetViews>
  <sheetFormatPr defaultColWidth="9.140625" defaultRowHeight="12.75"/>
  <sheetData>
    <row r="1" ht="12.75">
      <c r="A1" t="s">
        <v>10</v>
      </c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0</v>
      </c>
    </row>
    <row r="3" spans="1:6" ht="12.75">
      <c r="A3">
        <v>916</v>
      </c>
      <c r="B3">
        <v>630.5</v>
      </c>
      <c r="C3">
        <v>440</v>
      </c>
      <c r="D3">
        <v>642</v>
      </c>
      <c r="E3">
        <v>740</v>
      </c>
      <c r="F3">
        <v>0</v>
      </c>
    </row>
    <row r="4" spans="1:6" ht="12.75">
      <c r="A4">
        <v>932</v>
      </c>
      <c r="B4">
        <v>639.5</v>
      </c>
      <c r="C4">
        <v>440.5</v>
      </c>
      <c r="D4">
        <v>642</v>
      </c>
      <c r="E4">
        <v>755</v>
      </c>
      <c r="F4">
        <v>1</v>
      </c>
    </row>
    <row r="5" spans="1:6" ht="12.75">
      <c r="A5">
        <v>910.5</v>
      </c>
      <c r="B5">
        <v>644.5</v>
      </c>
      <c r="C5">
        <v>443</v>
      </c>
      <c r="D5">
        <v>634</v>
      </c>
      <c r="E5">
        <v>761</v>
      </c>
      <c r="F5">
        <v>2</v>
      </c>
    </row>
    <row r="6" spans="1:6" ht="12.75">
      <c r="A6">
        <v>872</v>
      </c>
      <c r="B6">
        <v>626.5</v>
      </c>
      <c r="C6">
        <v>446</v>
      </c>
      <c r="D6">
        <v>642.5</v>
      </c>
      <c r="E6">
        <v>712</v>
      </c>
      <c r="F6">
        <v>3</v>
      </c>
    </row>
    <row r="7" spans="1:6" ht="12.75">
      <c r="A7">
        <v>874</v>
      </c>
      <c r="B7">
        <v>637</v>
      </c>
      <c r="C7">
        <v>465</v>
      </c>
      <c r="D7">
        <v>617.5</v>
      </c>
      <c r="E7">
        <v>675</v>
      </c>
      <c r="F7" s="1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E49" sqref="E49"/>
    </sheetView>
  </sheetViews>
  <sheetFormatPr defaultColWidth="9.140625" defaultRowHeight="12.75"/>
  <cols>
    <col min="10" max="11" width="12.140625" style="0" customWidth="1"/>
    <col min="13" max="14" width="13.8515625" style="0" customWidth="1"/>
    <col min="15" max="15" width="11.421875" style="3" customWidth="1"/>
    <col min="16" max="16" width="9.140625" style="3" customWidth="1"/>
  </cols>
  <sheetData>
    <row r="1" spans="1:16" ht="12.75">
      <c r="A1" t="s">
        <v>10</v>
      </c>
      <c r="H1" t="s">
        <v>11</v>
      </c>
      <c r="I1" t="s">
        <v>12</v>
      </c>
      <c r="J1" t="s">
        <v>13</v>
      </c>
      <c r="K1" t="s">
        <v>14</v>
      </c>
      <c r="M1" s="1" t="s">
        <v>15</v>
      </c>
      <c r="N1" s="1" t="s">
        <v>16</v>
      </c>
      <c r="O1" s="2" t="s">
        <v>8</v>
      </c>
      <c r="P1" s="2" t="s">
        <v>9</v>
      </c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0</v>
      </c>
      <c r="H2" s="5" t="s">
        <v>1</v>
      </c>
      <c r="I2" s="5" t="s">
        <v>3</v>
      </c>
      <c r="J2" t="str">
        <f>H2</f>
        <v>A</v>
      </c>
      <c r="K2" t="str">
        <f>I2</f>
        <v>C</v>
      </c>
      <c r="M2">
        <v>0</v>
      </c>
      <c r="N2">
        <f aca="true" t="shared" si="0" ref="N2:N22">1-M2</f>
        <v>1</v>
      </c>
      <c r="O2" s="3">
        <f aca="true" t="shared" si="1" ref="O2:O22">M2*$J$8+N2*$K$8</f>
        <v>1.3815669668762345</v>
      </c>
      <c r="P2" s="3">
        <f aca="true" t="shared" si="2" ref="P2:P22">M2*M2*$H$11*$H$11+2*M2*N2*$I$15*$H$11*$I$11+N2*N2*$I$11*$I$11</f>
        <v>3.5193590797630647</v>
      </c>
    </row>
    <row r="3" spans="1:16" ht="12.75">
      <c r="A3">
        <v>916</v>
      </c>
      <c r="B3">
        <v>630.5</v>
      </c>
      <c r="C3">
        <v>440</v>
      </c>
      <c r="D3">
        <v>642</v>
      </c>
      <c r="E3">
        <v>740</v>
      </c>
      <c r="F3">
        <v>0</v>
      </c>
      <c r="H3" s="6">
        <v>916</v>
      </c>
      <c r="I3" s="6">
        <v>440</v>
      </c>
      <c r="J3" s="3"/>
      <c r="K3" s="3"/>
      <c r="M3">
        <f aca="true" t="shared" si="3" ref="M3:M22">M2+0.05</f>
        <v>0.05</v>
      </c>
      <c r="N3">
        <f t="shared" si="0"/>
        <v>0.95</v>
      </c>
      <c r="O3" s="3">
        <f t="shared" si="1"/>
        <v>1.2538186322591791</v>
      </c>
      <c r="P3" s="3">
        <f t="shared" si="2"/>
        <v>3.301940847255278</v>
      </c>
    </row>
    <row r="4" spans="1:16" ht="12.75">
      <c r="A4">
        <v>932</v>
      </c>
      <c r="B4">
        <v>639.5</v>
      </c>
      <c r="C4">
        <v>440.5</v>
      </c>
      <c r="D4">
        <v>642</v>
      </c>
      <c r="E4">
        <v>755</v>
      </c>
      <c r="F4">
        <v>1</v>
      </c>
      <c r="H4" s="6">
        <v>932</v>
      </c>
      <c r="I4" s="6">
        <v>440.5</v>
      </c>
      <c r="J4" s="3">
        <f aca="true" t="shared" si="4" ref="J4:K7">100*LN(H4/H3)</f>
        <v>1.7316450011460958</v>
      </c>
      <c r="K4" s="3">
        <f t="shared" si="4"/>
        <v>0.11357184639274286</v>
      </c>
      <c r="M4">
        <f t="shared" si="3"/>
        <v>0.1</v>
      </c>
      <c r="N4">
        <f t="shared" si="0"/>
        <v>0.9</v>
      </c>
      <c r="O4" s="3">
        <f t="shared" si="1"/>
        <v>1.1260702976421242</v>
      </c>
      <c r="P4" s="3">
        <f t="shared" si="2"/>
        <v>3.126880412390738</v>
      </c>
    </row>
    <row r="5" spans="1:16" ht="12.75">
      <c r="A5">
        <v>910.5</v>
      </c>
      <c r="B5">
        <v>644.5</v>
      </c>
      <c r="C5">
        <v>443</v>
      </c>
      <c r="D5">
        <v>634</v>
      </c>
      <c r="E5">
        <v>761</v>
      </c>
      <c r="F5">
        <v>2</v>
      </c>
      <c r="H5" s="6">
        <v>910.5</v>
      </c>
      <c r="I5" s="6">
        <v>443</v>
      </c>
      <c r="J5" s="3">
        <f t="shared" si="4"/>
        <v>-2.3338915517928536</v>
      </c>
      <c r="K5" s="3">
        <f t="shared" si="4"/>
        <v>0.5659324668901357</v>
      </c>
      <c r="M5">
        <f t="shared" si="3"/>
        <v>0.15000000000000002</v>
      </c>
      <c r="N5">
        <f t="shared" si="0"/>
        <v>0.85</v>
      </c>
      <c r="O5" s="3">
        <f t="shared" si="1"/>
        <v>0.9983219630250686</v>
      </c>
      <c r="P5" s="3">
        <f t="shared" si="2"/>
        <v>2.994177775169443</v>
      </c>
    </row>
    <row r="6" spans="1:16" ht="12.75">
      <c r="A6">
        <v>872</v>
      </c>
      <c r="B6">
        <v>626.5</v>
      </c>
      <c r="C6">
        <v>446</v>
      </c>
      <c r="D6">
        <v>642.5</v>
      </c>
      <c r="E6">
        <v>712</v>
      </c>
      <c r="F6">
        <v>3</v>
      </c>
      <c r="H6" s="6">
        <v>872</v>
      </c>
      <c r="I6" s="6">
        <v>446</v>
      </c>
      <c r="J6" s="3">
        <f t="shared" si="4"/>
        <v>-4.3204475258683</v>
      </c>
      <c r="K6" s="3">
        <f t="shared" si="4"/>
        <v>0.674918197492833</v>
      </c>
      <c r="M6">
        <f t="shared" si="3"/>
        <v>0.2</v>
      </c>
      <c r="N6">
        <f t="shared" si="0"/>
        <v>0.8</v>
      </c>
      <c r="O6" s="3">
        <f t="shared" si="1"/>
        <v>0.8705736284080136</v>
      </c>
      <c r="P6" s="3">
        <f t="shared" si="2"/>
        <v>2.9038329355913945</v>
      </c>
    </row>
    <row r="7" spans="1:16" ht="12.75">
      <c r="A7">
        <v>874</v>
      </c>
      <c r="B7">
        <v>637</v>
      </c>
      <c r="C7">
        <v>465</v>
      </c>
      <c r="D7">
        <v>617.5</v>
      </c>
      <c r="E7">
        <v>675</v>
      </c>
      <c r="F7" s="1" t="s">
        <v>6</v>
      </c>
      <c r="H7" s="6">
        <v>874</v>
      </c>
      <c r="I7" s="6">
        <v>465</v>
      </c>
      <c r="J7" s="3">
        <f t="shared" si="4"/>
        <v>0.22909517465557624</v>
      </c>
      <c r="K7" s="3">
        <f t="shared" si="4"/>
        <v>4.171845356729226</v>
      </c>
      <c r="M7">
        <f t="shared" si="3"/>
        <v>0.25</v>
      </c>
      <c r="N7">
        <f t="shared" si="0"/>
        <v>0.75</v>
      </c>
      <c r="O7" s="3">
        <f t="shared" si="1"/>
        <v>0.7428252937909583</v>
      </c>
      <c r="P7" s="3">
        <f t="shared" si="2"/>
        <v>2.855845893656591</v>
      </c>
    </row>
    <row r="8" spans="9:16" ht="12.75">
      <c r="I8" t="s">
        <v>7</v>
      </c>
      <c r="J8" s="3">
        <f>AVERAGE(J4:J7)</f>
        <v>-1.1733997254648703</v>
      </c>
      <c r="K8" s="3">
        <f>AVERAGE(K4:K7)</f>
        <v>1.3815669668762345</v>
      </c>
      <c r="M8">
        <f t="shared" si="3"/>
        <v>0.3</v>
      </c>
      <c r="N8">
        <f t="shared" si="0"/>
        <v>0.7</v>
      </c>
      <c r="O8" s="3">
        <f t="shared" si="1"/>
        <v>0.615076959173903</v>
      </c>
      <c r="P8" s="3">
        <f t="shared" si="2"/>
        <v>2.850216649365034</v>
      </c>
    </row>
    <row r="9" spans="13:16" ht="12.75">
      <c r="M9">
        <f t="shared" si="3"/>
        <v>0.35</v>
      </c>
      <c r="N9">
        <f t="shared" si="0"/>
        <v>0.65</v>
      </c>
      <c r="O9" s="3">
        <f t="shared" si="1"/>
        <v>0.4873286245568479</v>
      </c>
      <c r="P9" s="3">
        <f t="shared" si="2"/>
        <v>2.8869452027167224</v>
      </c>
    </row>
    <row r="10" spans="1:16" ht="12.75">
      <c r="A10" s="3"/>
      <c r="B10" s="3"/>
      <c r="C10" s="3"/>
      <c r="D10" s="3"/>
      <c r="E10" s="3"/>
      <c r="H10" t="s">
        <v>17</v>
      </c>
      <c r="M10">
        <f t="shared" si="3"/>
        <v>0.39999999999999997</v>
      </c>
      <c r="N10">
        <f t="shared" si="0"/>
        <v>0.6000000000000001</v>
      </c>
      <c r="O10" s="3">
        <f t="shared" si="1"/>
        <v>0.35958028993979274</v>
      </c>
      <c r="P10" s="3">
        <f t="shared" si="2"/>
        <v>2.966031553711658</v>
      </c>
    </row>
    <row r="11" spans="8:16" ht="12.75">
      <c r="H11" s="3">
        <f>STDEV(J4:J7)</f>
        <v>2.6868152117002864</v>
      </c>
      <c r="I11" s="3">
        <f>STDEV(K4:K7)</f>
        <v>1.8759954903365479</v>
      </c>
      <c r="M11">
        <f t="shared" si="3"/>
        <v>0.44999999999999996</v>
      </c>
      <c r="N11">
        <f t="shared" si="0"/>
        <v>0.55</v>
      </c>
      <c r="O11" s="3">
        <f t="shared" si="1"/>
        <v>0.23183195532273748</v>
      </c>
      <c r="P11" s="3">
        <f t="shared" si="2"/>
        <v>3.0874757023498383</v>
      </c>
    </row>
    <row r="12" spans="13:16" ht="12.75">
      <c r="M12">
        <f t="shared" si="3"/>
        <v>0.49999999999999994</v>
      </c>
      <c r="N12">
        <f t="shared" si="0"/>
        <v>0.5</v>
      </c>
      <c r="O12" s="3">
        <f t="shared" si="1"/>
        <v>0.10408362070568222</v>
      </c>
      <c r="P12" s="3">
        <f t="shared" si="2"/>
        <v>3.2512776486312647</v>
      </c>
    </row>
    <row r="13" spans="1:16" ht="12.75">
      <c r="A13" s="1"/>
      <c r="B13" s="1"/>
      <c r="C13" s="1"/>
      <c r="D13" s="1"/>
      <c r="E13" s="1"/>
      <c r="H13" t="s">
        <v>18</v>
      </c>
      <c r="M13">
        <f t="shared" si="3"/>
        <v>0.5499999999999999</v>
      </c>
      <c r="N13">
        <f t="shared" si="0"/>
        <v>0.45000000000000007</v>
      </c>
      <c r="O13" s="3">
        <f t="shared" si="1"/>
        <v>-0.023664713911372925</v>
      </c>
      <c r="P13" s="3">
        <f t="shared" si="2"/>
        <v>3.4574373925559367</v>
      </c>
    </row>
    <row r="14" spans="1:16" ht="12.75">
      <c r="A14" s="3"/>
      <c r="B14" s="3"/>
      <c r="C14" s="3"/>
      <c r="D14" s="3"/>
      <c r="E14" s="3"/>
      <c r="H14" s="1" t="str">
        <f>H2</f>
        <v>A</v>
      </c>
      <c r="I14" s="1" t="str">
        <f>I2</f>
        <v>C</v>
      </c>
      <c r="M14">
        <f t="shared" si="3"/>
        <v>0.6</v>
      </c>
      <c r="N14">
        <f t="shared" si="0"/>
        <v>0.4</v>
      </c>
      <c r="O14" s="3">
        <f t="shared" si="1"/>
        <v>-0.1514130485284283</v>
      </c>
      <c r="P14" s="3">
        <f t="shared" si="2"/>
        <v>3.7059549341238553</v>
      </c>
    </row>
    <row r="15" spans="1:16" ht="12.75">
      <c r="A15" s="3"/>
      <c r="B15" s="3"/>
      <c r="C15" s="3"/>
      <c r="D15" s="3"/>
      <c r="E15" s="3"/>
      <c r="H15">
        <v>1</v>
      </c>
      <c r="I15" s="4">
        <f>CORREL(J4:J7,K4:K7)</f>
        <v>0.22485830477613955</v>
      </c>
      <c r="J15" t="str">
        <f>H2</f>
        <v>A</v>
      </c>
      <c r="M15">
        <f t="shared" si="3"/>
        <v>0.65</v>
      </c>
      <c r="N15">
        <f t="shared" si="0"/>
        <v>0.35</v>
      </c>
      <c r="O15" s="3">
        <f t="shared" si="1"/>
        <v>-0.27916138314548367</v>
      </c>
      <c r="P15" s="3">
        <f t="shared" si="2"/>
        <v>3.9968302733350196</v>
      </c>
    </row>
    <row r="16" spans="1:16" ht="12.75">
      <c r="A16" s="3"/>
      <c r="B16" s="3"/>
      <c r="C16" s="3"/>
      <c r="D16" s="3"/>
      <c r="E16" s="3"/>
      <c r="H16" s="3">
        <f>I15</f>
        <v>0.22485830477613955</v>
      </c>
      <c r="I16">
        <v>1</v>
      </c>
      <c r="J16" t="str">
        <f>I2</f>
        <v>C</v>
      </c>
      <c r="M16">
        <f t="shared" si="3"/>
        <v>0.7000000000000001</v>
      </c>
      <c r="N16">
        <f t="shared" si="0"/>
        <v>0.29999999999999993</v>
      </c>
      <c r="O16" s="3">
        <f t="shared" si="1"/>
        <v>-0.40690971776253904</v>
      </c>
      <c r="P16" s="3">
        <f t="shared" si="2"/>
        <v>4.330063410189431</v>
      </c>
    </row>
    <row r="17" spans="1:16" ht="12.75">
      <c r="A17" s="3"/>
      <c r="B17" s="3"/>
      <c r="C17" s="3"/>
      <c r="D17" s="3"/>
      <c r="E17" s="3"/>
      <c r="M17">
        <f t="shared" si="3"/>
        <v>0.7500000000000001</v>
      </c>
      <c r="N17">
        <f t="shared" si="0"/>
        <v>0.2499999999999999</v>
      </c>
      <c r="O17" s="3">
        <f t="shared" si="1"/>
        <v>-0.5346580523795943</v>
      </c>
      <c r="P17" s="3">
        <f t="shared" si="2"/>
        <v>4.705654344687087</v>
      </c>
    </row>
    <row r="18" spans="1:16" ht="12.75">
      <c r="A18" s="3"/>
      <c r="B18" s="3"/>
      <c r="C18" s="3"/>
      <c r="D18" s="3"/>
      <c r="E18" s="3"/>
      <c r="M18">
        <f t="shared" si="3"/>
        <v>0.8000000000000002</v>
      </c>
      <c r="N18">
        <f t="shared" si="0"/>
        <v>0.19999999999999984</v>
      </c>
      <c r="O18" s="3">
        <f t="shared" si="1"/>
        <v>-0.6624063869966497</v>
      </c>
      <c r="P18" s="3">
        <f t="shared" si="2"/>
        <v>5.1236030768279885</v>
      </c>
    </row>
    <row r="19" spans="13:16" ht="12.75">
      <c r="M19">
        <f t="shared" si="3"/>
        <v>0.8500000000000002</v>
      </c>
      <c r="N19">
        <f t="shared" si="0"/>
        <v>0.1499999999999998</v>
      </c>
      <c r="O19" s="3">
        <f t="shared" si="1"/>
        <v>-0.7901547216137051</v>
      </c>
      <c r="P19" s="3">
        <f t="shared" si="2"/>
        <v>5.583909606612138</v>
      </c>
    </row>
    <row r="20" spans="13:16" ht="12.75">
      <c r="M20">
        <f t="shared" si="3"/>
        <v>0.9000000000000002</v>
      </c>
      <c r="N20">
        <f t="shared" si="0"/>
        <v>0.09999999999999976</v>
      </c>
      <c r="O20" s="3">
        <f t="shared" si="1"/>
        <v>-0.9179030562307604</v>
      </c>
      <c r="P20" s="3">
        <f t="shared" si="2"/>
        <v>6.0865739340395315</v>
      </c>
    </row>
    <row r="21" spans="13:16" ht="12.75">
      <c r="M21">
        <f t="shared" si="3"/>
        <v>0.9500000000000003</v>
      </c>
      <c r="N21">
        <f t="shared" si="0"/>
        <v>0.04999999999999971</v>
      </c>
      <c r="O21" s="3">
        <f t="shared" si="1"/>
        <v>-1.0456513908478158</v>
      </c>
      <c r="P21" s="3">
        <f t="shared" si="2"/>
        <v>6.631596059110172</v>
      </c>
    </row>
    <row r="22" spans="13:16" ht="12.75">
      <c r="M22">
        <f t="shared" si="3"/>
        <v>1.0000000000000002</v>
      </c>
      <c r="N22">
        <f t="shared" si="0"/>
        <v>0</v>
      </c>
      <c r="O22" s="3">
        <f t="shared" si="1"/>
        <v>-1.1733997254648705</v>
      </c>
      <c r="P22" s="3">
        <f t="shared" si="2"/>
        <v>7.218975981824058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"/>
    </sheetView>
  </sheetViews>
  <sheetFormatPr defaultColWidth="9.140625" defaultRowHeight="12.75"/>
  <sheetData>
    <row r="1" spans="1:19" ht="12.75">
      <c r="A1" t="s">
        <v>19</v>
      </c>
      <c r="B1" t="s">
        <v>20</v>
      </c>
      <c r="C1" t="s">
        <v>21</v>
      </c>
      <c r="D1" t="s">
        <v>22</v>
      </c>
      <c r="E1" t="s">
        <v>19</v>
      </c>
      <c r="F1" t="s">
        <v>20</v>
      </c>
      <c r="I1" t="s">
        <v>19</v>
      </c>
      <c r="J1" t="s">
        <v>20</v>
      </c>
      <c r="K1" t="s">
        <v>21</v>
      </c>
      <c r="M1" t="s">
        <v>19</v>
      </c>
      <c r="N1" t="s">
        <v>20</v>
      </c>
      <c r="O1" t="s">
        <v>21</v>
      </c>
      <c r="Q1" t="s">
        <v>19</v>
      </c>
      <c r="R1" t="s">
        <v>20</v>
      </c>
      <c r="S1" t="s">
        <v>21</v>
      </c>
    </row>
    <row r="2" spans="1:19" ht="12.75">
      <c r="A2" s="7">
        <v>0</v>
      </c>
      <c r="B2" s="7">
        <v>0</v>
      </c>
      <c r="C2" s="7">
        <f>15*A2+30*B2+4*A2*B2-2*A2^2-4*B2^2</f>
        <v>0</v>
      </c>
      <c r="E2">
        <v>0</v>
      </c>
      <c r="F2">
        <v>15</v>
      </c>
      <c r="I2" s="7">
        <v>0</v>
      </c>
      <c r="J2" s="7">
        <v>0</v>
      </c>
      <c r="K2" s="7">
        <f>15*I2+30*J2+4*I2*J2-2*I2^2-4*J2^2</f>
        <v>0</v>
      </c>
      <c r="M2" s="7">
        <v>0</v>
      </c>
      <c r="N2" s="7">
        <v>0</v>
      </c>
      <c r="O2" s="7">
        <f>15*M2+30*N2+4*M2*N2-2*M2^2-4*N2^2</f>
        <v>0</v>
      </c>
      <c r="Q2" s="7">
        <v>0</v>
      </c>
      <c r="R2" s="7">
        <f>(30-Q2)/2</f>
        <v>15</v>
      </c>
      <c r="S2" s="7">
        <f>15*Q2+30*R2+4*Q2*R2-2*Q2^2-4*R2^2</f>
        <v>-450</v>
      </c>
    </row>
    <row r="3" spans="1:19" ht="12.75">
      <c r="A3" s="7">
        <v>0</v>
      </c>
      <c r="B3" s="7">
        <v>15</v>
      </c>
      <c r="C3" s="7">
        <f>15*A3+30*B3+4*A3*B3-2*A3^2-4*B3^2</f>
        <v>-450</v>
      </c>
      <c r="E3">
        <v>30</v>
      </c>
      <c r="F3">
        <v>0</v>
      </c>
      <c r="I3" s="7">
        <f>I2+1</f>
        <v>1</v>
      </c>
      <c r="J3" s="7">
        <v>0</v>
      </c>
      <c r="K3" s="7">
        <f aca="true" t="shared" si="0" ref="K3:K32">15*I3+30*J3+4*I3*J3-2*I3^2-4*J3^2</f>
        <v>13</v>
      </c>
      <c r="M3" s="7">
        <v>0</v>
      </c>
      <c r="N3" s="7">
        <f>N2+1</f>
        <v>1</v>
      </c>
      <c r="O3" s="7">
        <f aca="true" t="shared" si="1" ref="O3:O32">15*M3+30*N3+4*M3*N3-2*M3^2-4*N3^2</f>
        <v>26</v>
      </c>
      <c r="Q3" s="7">
        <f>Q2+1</f>
        <v>1</v>
      </c>
      <c r="R3" s="7">
        <f aca="true" t="shared" si="2" ref="R3:R32">(30-Q3)/2</f>
        <v>14.5</v>
      </c>
      <c r="S3" s="7">
        <f aca="true" t="shared" si="3" ref="S3:S32">15*Q3+30*R3+4*Q3*R3-2*Q3^2-4*R3^2</f>
        <v>-335</v>
      </c>
    </row>
    <row r="4" spans="1:19" ht="12.75">
      <c r="A4" s="7">
        <v>30</v>
      </c>
      <c r="B4" s="7">
        <v>0</v>
      </c>
      <c r="C4" s="7">
        <f>15*A4+30*B4+4*A4*B4-2*A4^2-4*B4^2</f>
        <v>-1350</v>
      </c>
      <c r="I4" s="7">
        <f aca="true" t="shared" si="4" ref="I4:I32">I3+1</f>
        <v>2</v>
      </c>
      <c r="J4" s="7">
        <v>0</v>
      </c>
      <c r="K4" s="7">
        <f t="shared" si="0"/>
        <v>22</v>
      </c>
      <c r="M4" s="7">
        <v>0</v>
      </c>
      <c r="N4" s="7">
        <f aca="true" t="shared" si="5" ref="N4:N32">N3+1</f>
        <v>2</v>
      </c>
      <c r="O4" s="7">
        <f t="shared" si="1"/>
        <v>44</v>
      </c>
      <c r="Q4" s="7">
        <f aca="true" t="shared" si="6" ref="Q4:Q32">Q3+1</f>
        <v>2</v>
      </c>
      <c r="R4" s="7">
        <f t="shared" si="2"/>
        <v>14</v>
      </c>
      <c r="S4" s="7">
        <f t="shared" si="3"/>
        <v>-230</v>
      </c>
    </row>
    <row r="5" spans="1:19" ht="12.75">
      <c r="A5" s="7">
        <v>5</v>
      </c>
      <c r="B5" s="7">
        <v>8</v>
      </c>
      <c r="C5" s="7">
        <f>15*A5+30*B5+4*A5*B5-2*A5^2-4*B5^2</f>
        <v>169</v>
      </c>
      <c r="I5" s="7">
        <f t="shared" si="4"/>
        <v>3</v>
      </c>
      <c r="J5" s="7">
        <v>0</v>
      </c>
      <c r="K5" s="7">
        <f t="shared" si="0"/>
        <v>27</v>
      </c>
      <c r="M5" s="7">
        <v>0</v>
      </c>
      <c r="N5" s="7">
        <f t="shared" si="5"/>
        <v>3</v>
      </c>
      <c r="O5" s="7">
        <f t="shared" si="1"/>
        <v>54</v>
      </c>
      <c r="Q5" s="7">
        <f t="shared" si="6"/>
        <v>3</v>
      </c>
      <c r="R5" s="7">
        <f t="shared" si="2"/>
        <v>13.5</v>
      </c>
      <c r="S5" s="7">
        <f t="shared" si="3"/>
        <v>-135</v>
      </c>
    </row>
    <row r="6" spans="1:19" ht="12.75">
      <c r="A6" s="7"/>
      <c r="B6" s="7"/>
      <c r="C6" s="7"/>
      <c r="D6" t="s">
        <v>23</v>
      </c>
      <c r="E6" s="7">
        <v>12</v>
      </c>
      <c r="F6" s="7">
        <v>9</v>
      </c>
      <c r="G6" s="7">
        <f>15*E6+30*F6+4*E6*F6-2*E6^2-4*F6^2</f>
        <v>270</v>
      </c>
      <c r="I6" s="7">
        <f t="shared" si="4"/>
        <v>4</v>
      </c>
      <c r="J6" s="7">
        <v>0</v>
      </c>
      <c r="K6" s="7">
        <f t="shared" si="0"/>
        <v>28</v>
      </c>
      <c r="M6" s="7">
        <v>0</v>
      </c>
      <c r="N6" s="7">
        <f t="shared" si="5"/>
        <v>4</v>
      </c>
      <c r="O6" s="7">
        <f t="shared" si="1"/>
        <v>56</v>
      </c>
      <c r="Q6" s="7">
        <f t="shared" si="6"/>
        <v>4</v>
      </c>
      <c r="R6" s="7">
        <f t="shared" si="2"/>
        <v>13</v>
      </c>
      <c r="S6" s="7">
        <f t="shared" si="3"/>
        <v>-50</v>
      </c>
    </row>
    <row r="7" spans="1:19" ht="12.75">
      <c r="A7" s="7"/>
      <c r="B7" s="7"/>
      <c r="C7" s="7"/>
      <c r="I7" s="7">
        <f t="shared" si="4"/>
        <v>5</v>
      </c>
      <c r="J7" s="7">
        <v>0</v>
      </c>
      <c r="K7" s="7">
        <f t="shared" si="0"/>
        <v>25</v>
      </c>
      <c r="M7" s="7">
        <v>0</v>
      </c>
      <c r="N7" s="7">
        <f t="shared" si="5"/>
        <v>5</v>
      </c>
      <c r="O7" s="7">
        <f t="shared" si="1"/>
        <v>50</v>
      </c>
      <c r="Q7" s="7">
        <f t="shared" si="6"/>
        <v>5</v>
      </c>
      <c r="R7" s="7">
        <f t="shared" si="2"/>
        <v>12.5</v>
      </c>
      <c r="S7" s="7">
        <f t="shared" si="3"/>
        <v>25</v>
      </c>
    </row>
    <row r="8" spans="1:19" ht="12.75">
      <c r="A8" s="7"/>
      <c r="B8" s="7"/>
      <c r="C8" s="7"/>
      <c r="I8" s="7">
        <f t="shared" si="4"/>
        <v>6</v>
      </c>
      <c r="J8" s="7">
        <v>0</v>
      </c>
      <c r="K8" s="7">
        <f t="shared" si="0"/>
        <v>18</v>
      </c>
      <c r="M8" s="7">
        <v>0</v>
      </c>
      <c r="N8" s="7">
        <f t="shared" si="5"/>
        <v>6</v>
      </c>
      <c r="O8" s="7">
        <f t="shared" si="1"/>
        <v>36</v>
      </c>
      <c r="Q8" s="7">
        <f t="shared" si="6"/>
        <v>6</v>
      </c>
      <c r="R8" s="7">
        <f t="shared" si="2"/>
        <v>12</v>
      </c>
      <c r="S8" s="7">
        <f t="shared" si="3"/>
        <v>90</v>
      </c>
    </row>
    <row r="9" spans="1:19" ht="12.75">
      <c r="A9" s="7"/>
      <c r="B9" s="7"/>
      <c r="C9" s="7"/>
      <c r="I9" s="7">
        <f t="shared" si="4"/>
        <v>7</v>
      </c>
      <c r="J9" s="7">
        <v>0</v>
      </c>
      <c r="K9" s="7">
        <f t="shared" si="0"/>
        <v>7</v>
      </c>
      <c r="M9" s="7">
        <v>0</v>
      </c>
      <c r="N9" s="7">
        <f t="shared" si="5"/>
        <v>7</v>
      </c>
      <c r="O9" s="7">
        <f t="shared" si="1"/>
        <v>14</v>
      </c>
      <c r="Q9" s="7">
        <f t="shared" si="6"/>
        <v>7</v>
      </c>
      <c r="R9" s="7">
        <f t="shared" si="2"/>
        <v>11.5</v>
      </c>
      <c r="S9" s="7">
        <f t="shared" si="3"/>
        <v>145</v>
      </c>
    </row>
    <row r="10" spans="1:19" ht="12.75">
      <c r="A10" s="7"/>
      <c r="B10" s="7"/>
      <c r="C10" s="7"/>
      <c r="I10" s="7">
        <f t="shared" si="4"/>
        <v>8</v>
      </c>
      <c r="J10" s="7">
        <v>0</v>
      </c>
      <c r="K10" s="7">
        <f t="shared" si="0"/>
        <v>-8</v>
      </c>
      <c r="M10" s="7">
        <v>0</v>
      </c>
      <c r="N10" s="7">
        <f t="shared" si="5"/>
        <v>8</v>
      </c>
      <c r="O10" s="7">
        <f t="shared" si="1"/>
        <v>-16</v>
      </c>
      <c r="Q10" s="7">
        <f t="shared" si="6"/>
        <v>8</v>
      </c>
      <c r="R10" s="7">
        <f t="shared" si="2"/>
        <v>11</v>
      </c>
      <c r="S10" s="7">
        <f t="shared" si="3"/>
        <v>190</v>
      </c>
    </row>
    <row r="11" spans="1:19" ht="12.75">
      <c r="A11" s="7"/>
      <c r="B11" s="7"/>
      <c r="C11" s="7"/>
      <c r="I11" s="7">
        <f t="shared" si="4"/>
        <v>9</v>
      </c>
      <c r="J11" s="7">
        <v>0</v>
      </c>
      <c r="K11" s="7">
        <f t="shared" si="0"/>
        <v>-27</v>
      </c>
      <c r="M11" s="7">
        <v>0</v>
      </c>
      <c r="N11" s="7">
        <f t="shared" si="5"/>
        <v>9</v>
      </c>
      <c r="O11" s="7">
        <f t="shared" si="1"/>
        <v>-54</v>
      </c>
      <c r="Q11" s="7">
        <f t="shared" si="6"/>
        <v>9</v>
      </c>
      <c r="R11" s="7">
        <f t="shared" si="2"/>
        <v>10.5</v>
      </c>
      <c r="S11" s="7">
        <f t="shared" si="3"/>
        <v>225</v>
      </c>
    </row>
    <row r="12" spans="9:19" ht="12.75">
      <c r="I12" s="7">
        <f t="shared" si="4"/>
        <v>10</v>
      </c>
      <c r="J12" s="7">
        <v>0</v>
      </c>
      <c r="K12" s="7">
        <f t="shared" si="0"/>
        <v>-50</v>
      </c>
      <c r="M12" s="7">
        <v>0</v>
      </c>
      <c r="N12" s="7">
        <f t="shared" si="5"/>
        <v>10</v>
      </c>
      <c r="O12" s="7">
        <f t="shared" si="1"/>
        <v>-100</v>
      </c>
      <c r="Q12" s="7">
        <f t="shared" si="6"/>
        <v>10</v>
      </c>
      <c r="R12" s="7">
        <f t="shared" si="2"/>
        <v>10</v>
      </c>
      <c r="S12" s="7">
        <f t="shared" si="3"/>
        <v>250</v>
      </c>
    </row>
    <row r="13" spans="9:19" ht="12.75">
      <c r="I13" s="7">
        <f t="shared" si="4"/>
        <v>11</v>
      </c>
      <c r="J13" s="7">
        <v>0</v>
      </c>
      <c r="K13" s="7">
        <f t="shared" si="0"/>
        <v>-77</v>
      </c>
      <c r="M13" s="7">
        <v>0</v>
      </c>
      <c r="N13" s="7">
        <f t="shared" si="5"/>
        <v>11</v>
      </c>
      <c r="O13" s="7">
        <f t="shared" si="1"/>
        <v>-154</v>
      </c>
      <c r="Q13" s="7">
        <f t="shared" si="6"/>
        <v>11</v>
      </c>
      <c r="R13" s="7">
        <f t="shared" si="2"/>
        <v>9.5</v>
      </c>
      <c r="S13" s="7">
        <f t="shared" si="3"/>
        <v>265</v>
      </c>
    </row>
    <row r="14" spans="9:19" ht="12.75">
      <c r="I14" s="7">
        <f t="shared" si="4"/>
        <v>12</v>
      </c>
      <c r="J14" s="7">
        <v>0</v>
      </c>
      <c r="K14" s="7">
        <f t="shared" si="0"/>
        <v>-108</v>
      </c>
      <c r="M14" s="7">
        <v>0</v>
      </c>
      <c r="N14" s="7">
        <f t="shared" si="5"/>
        <v>12</v>
      </c>
      <c r="O14" s="7">
        <f t="shared" si="1"/>
        <v>-216</v>
      </c>
      <c r="Q14" s="7">
        <f t="shared" si="6"/>
        <v>12</v>
      </c>
      <c r="R14" s="7">
        <f t="shared" si="2"/>
        <v>9</v>
      </c>
      <c r="S14" s="7">
        <f t="shared" si="3"/>
        <v>270</v>
      </c>
    </row>
    <row r="15" spans="9:19" ht="12.75">
      <c r="I15" s="7">
        <f t="shared" si="4"/>
        <v>13</v>
      </c>
      <c r="J15" s="7">
        <v>0</v>
      </c>
      <c r="K15" s="7">
        <f t="shared" si="0"/>
        <v>-143</v>
      </c>
      <c r="M15" s="7">
        <v>0</v>
      </c>
      <c r="N15" s="7">
        <f t="shared" si="5"/>
        <v>13</v>
      </c>
      <c r="O15" s="7">
        <f t="shared" si="1"/>
        <v>-286</v>
      </c>
      <c r="Q15" s="7">
        <f t="shared" si="6"/>
        <v>13</v>
      </c>
      <c r="R15" s="7">
        <f t="shared" si="2"/>
        <v>8.5</v>
      </c>
      <c r="S15" s="7">
        <f t="shared" si="3"/>
        <v>265</v>
      </c>
    </row>
    <row r="16" spans="9:19" ht="12.75">
      <c r="I16" s="7">
        <f t="shared" si="4"/>
        <v>14</v>
      </c>
      <c r="J16" s="7">
        <v>0</v>
      </c>
      <c r="K16" s="7">
        <f t="shared" si="0"/>
        <v>-182</v>
      </c>
      <c r="M16" s="7">
        <v>0</v>
      </c>
      <c r="N16" s="7">
        <f t="shared" si="5"/>
        <v>14</v>
      </c>
      <c r="O16" s="7">
        <f t="shared" si="1"/>
        <v>-364</v>
      </c>
      <c r="Q16" s="7">
        <f t="shared" si="6"/>
        <v>14</v>
      </c>
      <c r="R16" s="7">
        <f t="shared" si="2"/>
        <v>8</v>
      </c>
      <c r="S16" s="7">
        <f t="shared" si="3"/>
        <v>250</v>
      </c>
    </row>
    <row r="17" spans="9:19" ht="12.75">
      <c r="I17" s="7">
        <f t="shared" si="4"/>
        <v>15</v>
      </c>
      <c r="J17" s="7">
        <v>0</v>
      </c>
      <c r="K17" s="7">
        <f t="shared" si="0"/>
        <v>-225</v>
      </c>
      <c r="M17" s="7">
        <v>0</v>
      </c>
      <c r="N17" s="7">
        <f t="shared" si="5"/>
        <v>15</v>
      </c>
      <c r="O17" s="7">
        <f t="shared" si="1"/>
        <v>-450</v>
      </c>
      <c r="Q17" s="7">
        <f t="shared" si="6"/>
        <v>15</v>
      </c>
      <c r="R17" s="7">
        <f t="shared" si="2"/>
        <v>7.5</v>
      </c>
      <c r="S17" s="7">
        <f t="shared" si="3"/>
        <v>225</v>
      </c>
    </row>
    <row r="18" spans="9:19" ht="12.75">
      <c r="I18" s="7">
        <f t="shared" si="4"/>
        <v>16</v>
      </c>
      <c r="J18" s="7">
        <v>0</v>
      </c>
      <c r="K18" s="7">
        <f t="shared" si="0"/>
        <v>-272</v>
      </c>
      <c r="M18" s="7">
        <v>0</v>
      </c>
      <c r="N18" s="7">
        <f t="shared" si="5"/>
        <v>16</v>
      </c>
      <c r="O18" s="7">
        <f t="shared" si="1"/>
        <v>-544</v>
      </c>
      <c r="Q18" s="7">
        <f t="shared" si="6"/>
        <v>16</v>
      </c>
      <c r="R18" s="7">
        <f t="shared" si="2"/>
        <v>7</v>
      </c>
      <c r="S18" s="7">
        <f t="shared" si="3"/>
        <v>190</v>
      </c>
    </row>
    <row r="19" spans="9:19" ht="12.75">
      <c r="I19" s="7">
        <f t="shared" si="4"/>
        <v>17</v>
      </c>
      <c r="J19" s="7">
        <v>0</v>
      </c>
      <c r="K19" s="7">
        <f t="shared" si="0"/>
        <v>-323</v>
      </c>
      <c r="M19" s="7">
        <v>0</v>
      </c>
      <c r="N19" s="7">
        <f t="shared" si="5"/>
        <v>17</v>
      </c>
      <c r="O19" s="7">
        <f t="shared" si="1"/>
        <v>-646</v>
      </c>
      <c r="Q19" s="7">
        <f t="shared" si="6"/>
        <v>17</v>
      </c>
      <c r="R19" s="7">
        <f t="shared" si="2"/>
        <v>6.5</v>
      </c>
      <c r="S19" s="7">
        <f t="shared" si="3"/>
        <v>145</v>
      </c>
    </row>
    <row r="20" spans="9:19" ht="12.75">
      <c r="I20" s="7">
        <f t="shared" si="4"/>
        <v>18</v>
      </c>
      <c r="J20" s="7">
        <v>0</v>
      </c>
      <c r="K20" s="7">
        <f t="shared" si="0"/>
        <v>-378</v>
      </c>
      <c r="M20" s="7">
        <v>0</v>
      </c>
      <c r="N20" s="7">
        <f t="shared" si="5"/>
        <v>18</v>
      </c>
      <c r="O20" s="7">
        <f t="shared" si="1"/>
        <v>-756</v>
      </c>
      <c r="Q20" s="7">
        <f t="shared" si="6"/>
        <v>18</v>
      </c>
      <c r="R20" s="7">
        <f t="shared" si="2"/>
        <v>6</v>
      </c>
      <c r="S20" s="7">
        <f t="shared" si="3"/>
        <v>90</v>
      </c>
    </row>
    <row r="21" spans="9:19" ht="12.75">
      <c r="I21" s="7">
        <f t="shared" si="4"/>
        <v>19</v>
      </c>
      <c r="J21" s="7">
        <v>0</v>
      </c>
      <c r="K21" s="7">
        <f t="shared" si="0"/>
        <v>-437</v>
      </c>
      <c r="M21" s="7">
        <v>0</v>
      </c>
      <c r="N21" s="7">
        <f t="shared" si="5"/>
        <v>19</v>
      </c>
      <c r="O21" s="7">
        <f t="shared" si="1"/>
        <v>-874</v>
      </c>
      <c r="Q21" s="7">
        <f t="shared" si="6"/>
        <v>19</v>
      </c>
      <c r="R21" s="7">
        <f t="shared" si="2"/>
        <v>5.5</v>
      </c>
      <c r="S21" s="7">
        <f t="shared" si="3"/>
        <v>25</v>
      </c>
    </row>
    <row r="22" spans="9:19" ht="12.75">
      <c r="I22" s="7">
        <f t="shared" si="4"/>
        <v>20</v>
      </c>
      <c r="J22" s="7">
        <v>0</v>
      </c>
      <c r="K22" s="7">
        <f t="shared" si="0"/>
        <v>-500</v>
      </c>
      <c r="M22" s="7">
        <v>0</v>
      </c>
      <c r="N22" s="7">
        <f t="shared" si="5"/>
        <v>20</v>
      </c>
      <c r="O22" s="7">
        <f t="shared" si="1"/>
        <v>-1000</v>
      </c>
      <c r="Q22" s="7">
        <f t="shared" si="6"/>
        <v>20</v>
      </c>
      <c r="R22" s="7">
        <f t="shared" si="2"/>
        <v>5</v>
      </c>
      <c r="S22" s="7">
        <f t="shared" si="3"/>
        <v>-50</v>
      </c>
    </row>
    <row r="23" spans="9:19" ht="12.75">
      <c r="I23" s="7">
        <f t="shared" si="4"/>
        <v>21</v>
      </c>
      <c r="J23" s="7">
        <v>0</v>
      </c>
      <c r="K23" s="7">
        <f t="shared" si="0"/>
        <v>-567</v>
      </c>
      <c r="M23" s="7">
        <v>0</v>
      </c>
      <c r="N23" s="7">
        <f t="shared" si="5"/>
        <v>21</v>
      </c>
      <c r="O23" s="7">
        <f t="shared" si="1"/>
        <v>-1134</v>
      </c>
      <c r="Q23" s="7">
        <f t="shared" si="6"/>
        <v>21</v>
      </c>
      <c r="R23" s="7">
        <f t="shared" si="2"/>
        <v>4.5</v>
      </c>
      <c r="S23" s="7">
        <f t="shared" si="3"/>
        <v>-135</v>
      </c>
    </row>
    <row r="24" spans="9:19" ht="12.75">
      <c r="I24" s="7">
        <f t="shared" si="4"/>
        <v>22</v>
      </c>
      <c r="J24" s="7">
        <v>0</v>
      </c>
      <c r="K24" s="7">
        <f t="shared" si="0"/>
        <v>-638</v>
      </c>
      <c r="M24" s="7">
        <v>0</v>
      </c>
      <c r="N24" s="7">
        <f t="shared" si="5"/>
        <v>22</v>
      </c>
      <c r="O24" s="7">
        <f t="shared" si="1"/>
        <v>-1276</v>
      </c>
      <c r="Q24" s="7">
        <f t="shared" si="6"/>
        <v>22</v>
      </c>
      <c r="R24" s="7">
        <f t="shared" si="2"/>
        <v>4</v>
      </c>
      <c r="S24" s="7">
        <f t="shared" si="3"/>
        <v>-230</v>
      </c>
    </row>
    <row r="25" spans="9:19" ht="12.75">
      <c r="I25" s="7">
        <f t="shared" si="4"/>
        <v>23</v>
      </c>
      <c r="J25" s="7">
        <v>0</v>
      </c>
      <c r="K25" s="7">
        <f t="shared" si="0"/>
        <v>-713</v>
      </c>
      <c r="M25" s="7">
        <v>0</v>
      </c>
      <c r="N25" s="7">
        <f t="shared" si="5"/>
        <v>23</v>
      </c>
      <c r="O25" s="7">
        <f t="shared" si="1"/>
        <v>-1426</v>
      </c>
      <c r="Q25" s="7">
        <f t="shared" si="6"/>
        <v>23</v>
      </c>
      <c r="R25" s="7">
        <f t="shared" si="2"/>
        <v>3.5</v>
      </c>
      <c r="S25" s="7">
        <f t="shared" si="3"/>
        <v>-335</v>
      </c>
    </row>
    <row r="26" spans="9:19" ht="12.75">
      <c r="I26" s="7">
        <f t="shared" si="4"/>
        <v>24</v>
      </c>
      <c r="J26" s="7">
        <v>0</v>
      </c>
      <c r="K26" s="7">
        <f t="shared" si="0"/>
        <v>-792</v>
      </c>
      <c r="M26" s="7">
        <v>0</v>
      </c>
      <c r="N26" s="7">
        <f t="shared" si="5"/>
        <v>24</v>
      </c>
      <c r="O26" s="7">
        <f t="shared" si="1"/>
        <v>-1584</v>
      </c>
      <c r="Q26" s="7">
        <f t="shared" si="6"/>
        <v>24</v>
      </c>
      <c r="R26" s="7">
        <f t="shared" si="2"/>
        <v>3</v>
      </c>
      <c r="S26" s="7">
        <f t="shared" si="3"/>
        <v>-450</v>
      </c>
    </row>
    <row r="27" spans="9:19" ht="12.75">
      <c r="I27" s="7">
        <f t="shared" si="4"/>
        <v>25</v>
      </c>
      <c r="J27" s="7">
        <v>0</v>
      </c>
      <c r="K27" s="7">
        <f t="shared" si="0"/>
        <v>-875</v>
      </c>
      <c r="M27" s="7">
        <v>0</v>
      </c>
      <c r="N27" s="7">
        <f t="shared" si="5"/>
        <v>25</v>
      </c>
      <c r="O27" s="7">
        <f t="shared" si="1"/>
        <v>-1750</v>
      </c>
      <c r="Q27" s="7">
        <f t="shared" si="6"/>
        <v>25</v>
      </c>
      <c r="R27" s="7">
        <f t="shared" si="2"/>
        <v>2.5</v>
      </c>
      <c r="S27" s="7">
        <f t="shared" si="3"/>
        <v>-575</v>
      </c>
    </row>
    <row r="28" spans="9:19" ht="12.75">
      <c r="I28" s="7">
        <f t="shared" si="4"/>
        <v>26</v>
      </c>
      <c r="J28" s="7">
        <v>0</v>
      </c>
      <c r="K28" s="7">
        <f t="shared" si="0"/>
        <v>-962</v>
      </c>
      <c r="M28" s="7">
        <v>0</v>
      </c>
      <c r="N28" s="7">
        <f t="shared" si="5"/>
        <v>26</v>
      </c>
      <c r="O28" s="7">
        <f t="shared" si="1"/>
        <v>-1924</v>
      </c>
      <c r="Q28" s="7">
        <f t="shared" si="6"/>
        <v>26</v>
      </c>
      <c r="R28" s="7">
        <f t="shared" si="2"/>
        <v>2</v>
      </c>
      <c r="S28" s="7">
        <f t="shared" si="3"/>
        <v>-710</v>
      </c>
    </row>
    <row r="29" spans="9:19" ht="12.75">
      <c r="I29" s="7">
        <f t="shared" si="4"/>
        <v>27</v>
      </c>
      <c r="J29" s="7">
        <v>0</v>
      </c>
      <c r="K29" s="7">
        <f t="shared" si="0"/>
        <v>-1053</v>
      </c>
      <c r="M29" s="7">
        <v>0</v>
      </c>
      <c r="N29" s="7">
        <f t="shared" si="5"/>
        <v>27</v>
      </c>
      <c r="O29" s="7">
        <f t="shared" si="1"/>
        <v>-2106</v>
      </c>
      <c r="Q29" s="7">
        <f t="shared" si="6"/>
        <v>27</v>
      </c>
      <c r="R29" s="7">
        <f t="shared" si="2"/>
        <v>1.5</v>
      </c>
      <c r="S29" s="7">
        <f t="shared" si="3"/>
        <v>-855</v>
      </c>
    </row>
    <row r="30" spans="9:19" ht="12.75">
      <c r="I30" s="7">
        <f t="shared" si="4"/>
        <v>28</v>
      </c>
      <c r="J30" s="7">
        <v>0</v>
      </c>
      <c r="K30" s="7">
        <f t="shared" si="0"/>
        <v>-1148</v>
      </c>
      <c r="M30" s="7">
        <v>0</v>
      </c>
      <c r="N30" s="7">
        <f t="shared" si="5"/>
        <v>28</v>
      </c>
      <c r="O30" s="7">
        <f t="shared" si="1"/>
        <v>-2296</v>
      </c>
      <c r="Q30" s="7">
        <f t="shared" si="6"/>
        <v>28</v>
      </c>
      <c r="R30" s="7">
        <f t="shared" si="2"/>
        <v>1</v>
      </c>
      <c r="S30" s="7">
        <f t="shared" si="3"/>
        <v>-1010</v>
      </c>
    </row>
    <row r="31" spans="9:19" ht="12.75">
      <c r="I31" s="7">
        <f t="shared" si="4"/>
        <v>29</v>
      </c>
      <c r="J31" s="7">
        <v>0</v>
      </c>
      <c r="K31" s="7">
        <f t="shared" si="0"/>
        <v>-1247</v>
      </c>
      <c r="M31" s="7">
        <v>0</v>
      </c>
      <c r="N31" s="7">
        <f t="shared" si="5"/>
        <v>29</v>
      </c>
      <c r="O31" s="7">
        <f t="shared" si="1"/>
        <v>-2494</v>
      </c>
      <c r="Q31" s="7">
        <f t="shared" si="6"/>
        <v>29</v>
      </c>
      <c r="R31" s="7">
        <f t="shared" si="2"/>
        <v>0.5</v>
      </c>
      <c r="S31" s="7">
        <f t="shared" si="3"/>
        <v>-1175</v>
      </c>
    </row>
    <row r="32" spans="9:19" ht="12.75">
      <c r="I32" s="7">
        <f t="shared" si="4"/>
        <v>30</v>
      </c>
      <c r="J32" s="7">
        <v>0</v>
      </c>
      <c r="K32" s="7">
        <f t="shared" si="0"/>
        <v>-1350</v>
      </c>
      <c r="M32" s="7">
        <v>0</v>
      </c>
      <c r="N32" s="7">
        <f t="shared" si="5"/>
        <v>30</v>
      </c>
      <c r="O32" s="7">
        <f t="shared" si="1"/>
        <v>-2700</v>
      </c>
      <c r="Q32" s="7">
        <f t="shared" si="6"/>
        <v>30</v>
      </c>
      <c r="R32" s="7">
        <f t="shared" si="2"/>
        <v>0</v>
      </c>
      <c r="S32" s="7">
        <f t="shared" si="3"/>
        <v>-1350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19" sqref="B19:J19"/>
    </sheetView>
  </sheetViews>
  <sheetFormatPr defaultColWidth="9.140625" defaultRowHeight="12.75"/>
  <cols>
    <col min="1" max="1" width="12.7109375" style="0" customWidth="1"/>
    <col min="2" max="3" width="14.28125" style="0" bestFit="1" customWidth="1"/>
    <col min="4" max="6" width="15.7109375" style="0" bestFit="1" customWidth="1"/>
    <col min="7" max="7" width="14.7109375" style="0" customWidth="1"/>
    <col min="8" max="8" width="14.28125" style="0" bestFit="1" customWidth="1"/>
    <col min="9" max="9" width="15.7109375" style="0" customWidth="1"/>
    <col min="10" max="10" width="15.28125" style="0" customWidth="1"/>
  </cols>
  <sheetData>
    <row r="1" spans="1:10" ht="24" thickBot="1">
      <c r="A1" s="8" t="s">
        <v>24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25</v>
      </c>
    </row>
    <row r="2" spans="1:10" ht="24" thickBot="1">
      <c r="A2" s="10" t="s">
        <v>33</v>
      </c>
      <c r="B2" s="11">
        <v>4</v>
      </c>
      <c r="C2" s="11">
        <v>-4</v>
      </c>
      <c r="D2" s="11">
        <v>1</v>
      </c>
      <c r="E2" s="11">
        <v>-1</v>
      </c>
      <c r="F2" s="11"/>
      <c r="G2" s="11"/>
      <c r="H2" s="11">
        <v>1</v>
      </c>
      <c r="I2" s="11"/>
      <c r="J2" s="11">
        <v>15</v>
      </c>
    </row>
    <row r="3" spans="1:10" ht="24" thickBot="1">
      <c r="A3" s="10" t="s">
        <v>34</v>
      </c>
      <c r="B3" s="11">
        <v>-4</v>
      </c>
      <c r="C3" s="11">
        <v>8</v>
      </c>
      <c r="D3" s="11">
        <v>2</v>
      </c>
      <c r="E3" s="11"/>
      <c r="F3" s="11">
        <v>-1</v>
      </c>
      <c r="G3" s="11"/>
      <c r="H3" s="11"/>
      <c r="I3" s="11">
        <v>1</v>
      </c>
      <c r="J3" s="11">
        <v>30</v>
      </c>
    </row>
    <row r="4" spans="1:10" ht="24" thickBot="1">
      <c r="A4" s="10" t="s">
        <v>32</v>
      </c>
      <c r="B4" s="11">
        <v>1</v>
      </c>
      <c r="C4" s="11">
        <v>2</v>
      </c>
      <c r="D4" s="11"/>
      <c r="E4" s="11"/>
      <c r="F4" s="11"/>
      <c r="G4" s="11">
        <v>1</v>
      </c>
      <c r="H4" s="11"/>
      <c r="I4" s="11"/>
      <c r="J4" s="11">
        <v>30</v>
      </c>
    </row>
    <row r="5" spans="1:10" ht="21" thickBot="1">
      <c r="A5" s="10" t="s">
        <v>26</v>
      </c>
      <c r="B5" s="11"/>
      <c r="C5" s="11">
        <v>-4</v>
      </c>
      <c r="D5" s="11">
        <v>-3</v>
      </c>
      <c r="E5" s="11">
        <v>1</v>
      </c>
      <c r="F5" s="11">
        <v>1</v>
      </c>
      <c r="G5" s="11"/>
      <c r="H5" s="11"/>
      <c r="I5" s="11"/>
      <c r="J5" s="11">
        <v>-45</v>
      </c>
    </row>
    <row r="6" spans="1:10" ht="21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4" thickBot="1">
      <c r="A7" s="8" t="s">
        <v>24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25</v>
      </c>
    </row>
    <row r="8" spans="1:10" ht="24" thickBot="1">
      <c r="A8" s="10" t="s">
        <v>33</v>
      </c>
      <c r="B8" s="14">
        <f aca="true" t="shared" si="0" ref="B8:J8">B2+4*B9</f>
        <v>2</v>
      </c>
      <c r="C8" s="14">
        <f t="shared" si="0"/>
        <v>0</v>
      </c>
      <c r="D8" s="14">
        <f t="shared" si="0"/>
        <v>2</v>
      </c>
      <c r="E8" s="14">
        <f t="shared" si="0"/>
        <v>-1</v>
      </c>
      <c r="F8" s="14">
        <f t="shared" si="0"/>
        <v>-0.5</v>
      </c>
      <c r="G8" s="14">
        <f t="shared" si="0"/>
        <v>0</v>
      </c>
      <c r="H8" s="14">
        <f t="shared" si="0"/>
        <v>1</v>
      </c>
      <c r="I8" s="14">
        <f t="shared" si="0"/>
        <v>0.5</v>
      </c>
      <c r="J8" s="14">
        <f t="shared" si="0"/>
        <v>30</v>
      </c>
    </row>
    <row r="9" spans="1:10" ht="24" thickBot="1">
      <c r="A9" s="9" t="s">
        <v>28</v>
      </c>
      <c r="B9" s="14">
        <f aca="true" t="shared" si="1" ref="B9:J9">B3/8</f>
        <v>-0.5</v>
      </c>
      <c r="C9" s="14">
        <f t="shared" si="1"/>
        <v>1</v>
      </c>
      <c r="D9" s="14">
        <f t="shared" si="1"/>
        <v>0.25</v>
      </c>
      <c r="E9" s="14">
        <f t="shared" si="1"/>
        <v>0</v>
      </c>
      <c r="F9" s="14">
        <f t="shared" si="1"/>
        <v>-0.125</v>
      </c>
      <c r="G9" s="14">
        <f t="shared" si="1"/>
        <v>0</v>
      </c>
      <c r="H9" s="14">
        <f t="shared" si="1"/>
        <v>0</v>
      </c>
      <c r="I9" s="14">
        <f t="shared" si="1"/>
        <v>0.125</v>
      </c>
      <c r="J9" s="14">
        <f t="shared" si="1"/>
        <v>3.75</v>
      </c>
    </row>
    <row r="10" spans="1:10" ht="24" thickBot="1">
      <c r="A10" s="10" t="s">
        <v>32</v>
      </c>
      <c r="B10" s="14">
        <f aca="true" t="shared" si="2" ref="B10:J10">B4-2*B9</f>
        <v>2</v>
      </c>
      <c r="C10" s="14">
        <f t="shared" si="2"/>
        <v>0</v>
      </c>
      <c r="D10" s="14">
        <f t="shared" si="2"/>
        <v>-0.5</v>
      </c>
      <c r="E10" s="14">
        <f t="shared" si="2"/>
        <v>0</v>
      </c>
      <c r="F10" s="14">
        <f t="shared" si="2"/>
        <v>0.25</v>
      </c>
      <c r="G10" s="14">
        <f t="shared" si="2"/>
        <v>1</v>
      </c>
      <c r="H10" s="14">
        <f t="shared" si="2"/>
        <v>0</v>
      </c>
      <c r="I10" s="14">
        <f t="shared" si="2"/>
        <v>-0.25</v>
      </c>
      <c r="J10" s="14">
        <f t="shared" si="2"/>
        <v>22.5</v>
      </c>
    </row>
    <row r="11" spans="1:10" ht="21" thickBot="1">
      <c r="A11" s="10" t="s">
        <v>26</v>
      </c>
      <c r="B11" s="14">
        <f aca="true" t="shared" si="3" ref="B11:J11">B5+4*B9</f>
        <v>-2</v>
      </c>
      <c r="C11" s="14">
        <f t="shared" si="3"/>
        <v>0</v>
      </c>
      <c r="D11" s="14">
        <f t="shared" si="3"/>
        <v>-2</v>
      </c>
      <c r="E11" s="14">
        <f t="shared" si="3"/>
        <v>1</v>
      </c>
      <c r="F11" s="14">
        <f t="shared" si="3"/>
        <v>0.5</v>
      </c>
      <c r="G11" s="14">
        <f t="shared" si="3"/>
        <v>0</v>
      </c>
      <c r="H11" s="14">
        <f t="shared" si="3"/>
        <v>0</v>
      </c>
      <c r="I11" s="14">
        <f t="shared" si="3"/>
        <v>0.5</v>
      </c>
      <c r="J11" s="14">
        <f t="shared" si="3"/>
        <v>-30</v>
      </c>
    </row>
    <row r="12" spans="1:10" ht="2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24" thickBot="1">
      <c r="A13" s="8" t="s">
        <v>24</v>
      </c>
      <c r="B13" s="15" t="s">
        <v>27</v>
      </c>
      <c r="C13" s="15" t="s">
        <v>28</v>
      </c>
      <c r="D13" s="15" t="s">
        <v>29</v>
      </c>
      <c r="E13" s="15" t="s">
        <v>30</v>
      </c>
      <c r="F13" s="15" t="s">
        <v>31</v>
      </c>
      <c r="G13" s="15" t="s">
        <v>32</v>
      </c>
      <c r="H13" s="15" t="s">
        <v>33</v>
      </c>
      <c r="I13" s="15" t="s">
        <v>34</v>
      </c>
      <c r="J13" s="15" t="s">
        <v>25</v>
      </c>
    </row>
    <row r="14" spans="1:10" ht="24" thickBot="1">
      <c r="A14" s="10" t="s">
        <v>33</v>
      </c>
      <c r="B14" s="13">
        <f aca="true" t="shared" si="4" ref="B14:J14">B8-2*B16</f>
        <v>0</v>
      </c>
      <c r="C14" s="13">
        <f t="shared" si="4"/>
        <v>0</v>
      </c>
      <c r="D14" s="13">
        <f t="shared" si="4"/>
        <v>2.5</v>
      </c>
      <c r="E14" s="13">
        <f t="shared" si="4"/>
        <v>-1</v>
      </c>
      <c r="F14" s="13">
        <f t="shared" si="4"/>
        <v>-0.75</v>
      </c>
      <c r="G14" s="13">
        <f t="shared" si="4"/>
        <v>-1</v>
      </c>
      <c r="H14" s="13">
        <f t="shared" si="4"/>
        <v>1</v>
      </c>
      <c r="I14" s="13">
        <f t="shared" si="4"/>
        <v>0.75</v>
      </c>
      <c r="J14" s="13">
        <f t="shared" si="4"/>
        <v>7.5</v>
      </c>
    </row>
    <row r="15" spans="1:10" ht="24" thickBot="1">
      <c r="A15" s="9" t="s">
        <v>28</v>
      </c>
      <c r="B15" s="13">
        <f aca="true" t="shared" si="5" ref="B15:J15">B9+0.5*B16</f>
        <v>0</v>
      </c>
      <c r="C15" s="13">
        <f t="shared" si="5"/>
        <v>1</v>
      </c>
      <c r="D15" s="13">
        <f t="shared" si="5"/>
        <v>0.125</v>
      </c>
      <c r="E15" s="13">
        <f t="shared" si="5"/>
        <v>0</v>
      </c>
      <c r="F15" s="13">
        <f t="shared" si="5"/>
        <v>-0.0625</v>
      </c>
      <c r="G15" s="13">
        <f t="shared" si="5"/>
        <v>0.25</v>
      </c>
      <c r="H15" s="13">
        <f t="shared" si="5"/>
        <v>0</v>
      </c>
      <c r="I15" s="13">
        <f t="shared" si="5"/>
        <v>0.0625</v>
      </c>
      <c r="J15" s="13">
        <f t="shared" si="5"/>
        <v>9.375</v>
      </c>
    </row>
    <row r="16" spans="1:10" ht="24" thickBot="1">
      <c r="A16" s="9" t="s">
        <v>27</v>
      </c>
      <c r="B16" s="13">
        <f aca="true" t="shared" si="6" ref="B16:J16">B10/2</f>
        <v>1</v>
      </c>
      <c r="C16" s="13">
        <f t="shared" si="6"/>
        <v>0</v>
      </c>
      <c r="D16" s="13">
        <f t="shared" si="6"/>
        <v>-0.25</v>
      </c>
      <c r="E16" s="13">
        <f t="shared" si="6"/>
        <v>0</v>
      </c>
      <c r="F16" s="13">
        <f t="shared" si="6"/>
        <v>0.125</v>
      </c>
      <c r="G16" s="13">
        <f t="shared" si="6"/>
        <v>0.5</v>
      </c>
      <c r="H16" s="13">
        <f t="shared" si="6"/>
        <v>0</v>
      </c>
      <c r="I16" s="13">
        <f t="shared" si="6"/>
        <v>-0.125</v>
      </c>
      <c r="J16" s="13">
        <f t="shared" si="6"/>
        <v>11.25</v>
      </c>
    </row>
    <row r="17" spans="1:10" ht="21" thickBot="1">
      <c r="A17" s="10" t="s">
        <v>26</v>
      </c>
      <c r="B17" s="13">
        <f aca="true" t="shared" si="7" ref="B17:J17">B11+2*B16</f>
        <v>0</v>
      </c>
      <c r="C17" s="13">
        <f t="shared" si="7"/>
        <v>0</v>
      </c>
      <c r="D17" s="13">
        <f t="shared" si="7"/>
        <v>-2.5</v>
      </c>
      <c r="E17" s="13">
        <f t="shared" si="7"/>
        <v>1</v>
      </c>
      <c r="F17" s="13">
        <f t="shared" si="7"/>
        <v>0.75</v>
      </c>
      <c r="G17" s="13">
        <f t="shared" si="7"/>
        <v>1</v>
      </c>
      <c r="H17" s="13">
        <f t="shared" si="7"/>
        <v>0</v>
      </c>
      <c r="I17" s="13">
        <f t="shared" si="7"/>
        <v>0.25</v>
      </c>
      <c r="J17" s="13">
        <f t="shared" si="7"/>
        <v>-7.5</v>
      </c>
    </row>
    <row r="18" ht="19.5" customHeight="1" thickBot="1"/>
    <row r="19" spans="1:10" ht="24" thickBot="1">
      <c r="A19" s="8" t="s">
        <v>24</v>
      </c>
      <c r="B19" s="15" t="s">
        <v>27</v>
      </c>
      <c r="C19" s="15" t="s">
        <v>28</v>
      </c>
      <c r="D19" s="15" t="s">
        <v>29</v>
      </c>
      <c r="E19" s="15" t="s">
        <v>30</v>
      </c>
      <c r="F19" s="15" t="s">
        <v>31</v>
      </c>
      <c r="G19" s="15" t="s">
        <v>32</v>
      </c>
      <c r="H19" s="15" t="s">
        <v>33</v>
      </c>
      <c r="I19" s="15" t="s">
        <v>34</v>
      </c>
      <c r="J19" s="15" t="s">
        <v>25</v>
      </c>
    </row>
    <row r="20" spans="1:10" ht="24" thickBot="1">
      <c r="A20" s="9" t="s">
        <v>29</v>
      </c>
      <c r="B20" s="13">
        <f aca="true" t="shared" si="8" ref="B20:J20">B14/2.5</f>
        <v>0</v>
      </c>
      <c r="C20" s="13">
        <f t="shared" si="8"/>
        <v>0</v>
      </c>
      <c r="D20" s="13">
        <f t="shared" si="8"/>
        <v>1</v>
      </c>
      <c r="E20" s="13">
        <f t="shared" si="8"/>
        <v>-0.4</v>
      </c>
      <c r="F20" s="13">
        <f t="shared" si="8"/>
        <v>-0.3</v>
      </c>
      <c r="G20" s="13">
        <f t="shared" si="8"/>
        <v>-0.4</v>
      </c>
      <c r="H20" s="13">
        <f t="shared" si="8"/>
        <v>0.4</v>
      </c>
      <c r="I20" s="13">
        <f t="shared" si="8"/>
        <v>0.3</v>
      </c>
      <c r="J20" s="13">
        <f t="shared" si="8"/>
        <v>3</v>
      </c>
    </row>
    <row r="21" spans="1:10" ht="24" thickBot="1">
      <c r="A21" s="9" t="s">
        <v>28</v>
      </c>
      <c r="B21" s="13">
        <f aca="true" t="shared" si="9" ref="B21:J21">B15-0.125*B20</f>
        <v>0</v>
      </c>
      <c r="C21" s="13">
        <f t="shared" si="9"/>
        <v>1</v>
      </c>
      <c r="D21" s="13">
        <f t="shared" si="9"/>
        <v>0</v>
      </c>
      <c r="E21" s="13">
        <f t="shared" si="9"/>
        <v>0.05</v>
      </c>
      <c r="F21" s="13">
        <f t="shared" si="9"/>
        <v>-0.025</v>
      </c>
      <c r="G21" s="13">
        <f t="shared" si="9"/>
        <v>0.3</v>
      </c>
      <c r="H21" s="13">
        <f t="shared" si="9"/>
        <v>-0.05</v>
      </c>
      <c r="I21" s="13">
        <f t="shared" si="9"/>
        <v>0.025</v>
      </c>
      <c r="J21" s="13">
        <f t="shared" si="9"/>
        <v>9</v>
      </c>
    </row>
    <row r="22" spans="1:10" ht="24" thickBot="1">
      <c r="A22" s="9" t="s">
        <v>27</v>
      </c>
      <c r="B22" s="13">
        <f aca="true" t="shared" si="10" ref="B22:J22">B16+0.25*B20</f>
        <v>1</v>
      </c>
      <c r="C22" s="13">
        <f t="shared" si="10"/>
        <v>0</v>
      </c>
      <c r="D22" s="13">
        <f t="shared" si="10"/>
        <v>0</v>
      </c>
      <c r="E22" s="13">
        <f t="shared" si="10"/>
        <v>-0.1</v>
      </c>
      <c r="F22" s="13">
        <f t="shared" si="10"/>
        <v>0.05</v>
      </c>
      <c r="G22" s="13">
        <f t="shared" si="10"/>
        <v>0.4</v>
      </c>
      <c r="H22" s="13">
        <f t="shared" si="10"/>
        <v>0.1</v>
      </c>
      <c r="I22" s="13">
        <f t="shared" si="10"/>
        <v>-0.05</v>
      </c>
      <c r="J22" s="13">
        <f t="shared" si="10"/>
        <v>12</v>
      </c>
    </row>
    <row r="23" spans="1:10" ht="21" thickBot="1">
      <c r="A23" s="10" t="s">
        <v>26</v>
      </c>
      <c r="B23" s="13">
        <f aca="true" t="shared" si="11" ref="B23:J23">B17+2.5*B20</f>
        <v>0</v>
      </c>
      <c r="C23" s="13">
        <f t="shared" si="11"/>
        <v>0</v>
      </c>
      <c r="D23" s="13">
        <f t="shared" si="11"/>
        <v>0</v>
      </c>
      <c r="E23" s="13">
        <f t="shared" si="11"/>
        <v>0</v>
      </c>
      <c r="F23" s="13">
        <f t="shared" si="11"/>
        <v>0</v>
      </c>
      <c r="G23" s="13">
        <f t="shared" si="11"/>
        <v>0</v>
      </c>
      <c r="H23" s="13">
        <f t="shared" si="11"/>
        <v>1</v>
      </c>
      <c r="I23" s="13">
        <f t="shared" si="11"/>
        <v>1</v>
      </c>
      <c r="J23" s="13">
        <f t="shared" si="11"/>
        <v>0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0" sqref="A20:A22"/>
    </sheetView>
  </sheetViews>
  <sheetFormatPr defaultColWidth="9.140625" defaultRowHeight="12.75"/>
  <cols>
    <col min="1" max="1" width="12.7109375" style="0" customWidth="1"/>
    <col min="2" max="3" width="14.28125" style="0" bestFit="1" customWidth="1"/>
    <col min="4" max="6" width="15.7109375" style="0" bestFit="1" customWidth="1"/>
    <col min="7" max="7" width="14.7109375" style="0" customWidth="1"/>
    <col min="8" max="8" width="14.28125" style="0" bestFit="1" customWidth="1"/>
    <col min="9" max="9" width="15.7109375" style="0" customWidth="1"/>
    <col min="10" max="10" width="15.28125" style="0" customWidth="1"/>
  </cols>
  <sheetData>
    <row r="1" spans="1:10" ht="24" thickBot="1">
      <c r="A1" s="8" t="s">
        <v>24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25</v>
      </c>
    </row>
    <row r="2" spans="1:10" ht="24" thickBot="1">
      <c r="A2" s="10" t="s">
        <v>33</v>
      </c>
      <c r="B2" s="11">
        <v>4</v>
      </c>
      <c r="C2" s="11">
        <v>-4</v>
      </c>
      <c r="D2" s="11">
        <v>1</v>
      </c>
      <c r="E2" s="11">
        <v>-1</v>
      </c>
      <c r="F2" s="11"/>
      <c r="G2" s="11"/>
      <c r="H2" s="11">
        <v>1</v>
      </c>
      <c r="I2" s="11"/>
      <c r="J2" s="11">
        <v>15</v>
      </c>
    </row>
    <row r="3" spans="1:10" ht="24" thickBot="1">
      <c r="A3" s="10" t="s">
        <v>34</v>
      </c>
      <c r="B3" s="11">
        <v>-4</v>
      </c>
      <c r="C3" s="11">
        <v>8</v>
      </c>
      <c r="D3" s="11">
        <v>2</v>
      </c>
      <c r="E3" s="11"/>
      <c r="F3" s="11">
        <v>-1</v>
      </c>
      <c r="G3" s="11"/>
      <c r="H3" s="11"/>
      <c r="I3" s="11">
        <v>1</v>
      </c>
      <c r="J3" s="11">
        <v>30</v>
      </c>
    </row>
    <row r="4" spans="1:10" ht="24" thickBot="1">
      <c r="A4" s="10" t="s">
        <v>32</v>
      </c>
      <c r="B4" s="11">
        <v>1</v>
      </c>
      <c r="C4" s="11">
        <v>2</v>
      </c>
      <c r="D4" s="11"/>
      <c r="E4" s="11"/>
      <c r="F4" s="11"/>
      <c r="G4" s="11">
        <v>1</v>
      </c>
      <c r="H4" s="11"/>
      <c r="I4" s="11"/>
      <c r="J4" s="11">
        <v>30</v>
      </c>
    </row>
    <row r="5" spans="1:10" ht="21" thickBot="1">
      <c r="A5" s="10" t="s">
        <v>26</v>
      </c>
      <c r="B5" s="11"/>
      <c r="C5" s="11">
        <v>-4</v>
      </c>
      <c r="D5" s="11">
        <v>-3</v>
      </c>
      <c r="E5" s="11">
        <v>1</v>
      </c>
      <c r="F5" s="11">
        <v>1</v>
      </c>
      <c r="G5" s="11"/>
      <c r="H5" s="11"/>
      <c r="I5" s="11"/>
      <c r="J5" s="11">
        <v>-45</v>
      </c>
    </row>
    <row r="6" spans="1:10" ht="21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4" thickBot="1">
      <c r="A7" s="8" t="s">
        <v>24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25</v>
      </c>
    </row>
    <row r="8" spans="1:10" ht="21" thickBot="1">
      <c r="A8" s="10"/>
      <c r="B8" s="14"/>
      <c r="C8" s="14"/>
      <c r="D8" s="14"/>
      <c r="E8" s="14"/>
      <c r="F8" s="14"/>
      <c r="G8" s="14"/>
      <c r="H8" s="14"/>
      <c r="I8" s="14"/>
      <c r="J8" s="14"/>
    </row>
    <row r="9" spans="1:10" ht="21" thickBot="1">
      <c r="A9" s="9"/>
      <c r="B9" s="14"/>
      <c r="C9" s="14"/>
      <c r="D9" s="14"/>
      <c r="E9" s="14"/>
      <c r="F9" s="14"/>
      <c r="G9" s="14"/>
      <c r="H9" s="14"/>
      <c r="I9" s="14"/>
      <c r="J9" s="14"/>
    </row>
    <row r="10" spans="1:10" ht="21" thickBot="1">
      <c r="A10" s="10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1" thickBot="1">
      <c r="A11" s="10" t="s">
        <v>26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24" thickBot="1">
      <c r="A13" s="8" t="s">
        <v>24</v>
      </c>
      <c r="B13" s="15" t="s">
        <v>27</v>
      </c>
      <c r="C13" s="15" t="s">
        <v>28</v>
      </c>
      <c r="D13" s="15" t="s">
        <v>29</v>
      </c>
      <c r="E13" s="15" t="s">
        <v>30</v>
      </c>
      <c r="F13" s="15" t="s">
        <v>31</v>
      </c>
      <c r="G13" s="15" t="s">
        <v>32</v>
      </c>
      <c r="H13" s="15" t="s">
        <v>33</v>
      </c>
      <c r="I13" s="15" t="s">
        <v>34</v>
      </c>
      <c r="J13" s="15" t="s">
        <v>25</v>
      </c>
    </row>
    <row r="14" spans="1:10" ht="21" thickBot="1">
      <c r="A14" s="10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thickBot="1">
      <c r="A15" s="9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thickBot="1">
      <c r="A16" s="9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thickBot="1">
      <c r="A17" s="10" t="s">
        <v>26</v>
      </c>
      <c r="B17" s="13"/>
      <c r="C17" s="13"/>
      <c r="D17" s="13"/>
      <c r="E17" s="13"/>
      <c r="F17" s="13"/>
      <c r="G17" s="13"/>
      <c r="H17" s="13"/>
      <c r="I17" s="13"/>
      <c r="J17" s="13"/>
    </row>
    <row r="18" ht="19.5" customHeight="1" thickBot="1"/>
    <row r="19" spans="1:10" ht="24" thickBot="1">
      <c r="A19" s="8" t="s">
        <v>24</v>
      </c>
      <c r="B19" s="15" t="s">
        <v>27</v>
      </c>
      <c r="C19" s="15" t="s">
        <v>28</v>
      </c>
      <c r="D19" s="15" t="s">
        <v>29</v>
      </c>
      <c r="E19" s="15" t="s">
        <v>30</v>
      </c>
      <c r="F19" s="15" t="s">
        <v>31</v>
      </c>
      <c r="G19" s="15" t="s">
        <v>32</v>
      </c>
      <c r="H19" s="15" t="s">
        <v>33</v>
      </c>
      <c r="I19" s="15" t="s">
        <v>34</v>
      </c>
      <c r="J19" s="15" t="s">
        <v>25</v>
      </c>
    </row>
    <row r="20" spans="1:10" ht="21" thickBot="1">
      <c r="A20" s="9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" thickBot="1">
      <c r="A21" s="9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thickBot="1">
      <c r="A22" s="9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thickBot="1">
      <c r="A23" s="10" t="s">
        <v>26</v>
      </c>
      <c r="B23" s="13"/>
      <c r="C23" s="13"/>
      <c r="D23" s="13"/>
      <c r="E23" s="13"/>
      <c r="F23" s="13"/>
      <c r="G23" s="13"/>
      <c r="H23" s="13"/>
      <c r="I23" s="13"/>
      <c r="J23" s="13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33" sqref="B33"/>
    </sheetView>
  </sheetViews>
  <sheetFormatPr defaultColWidth="9.140625" defaultRowHeight="12.75"/>
  <cols>
    <col min="1" max="1" width="12.7109375" style="0" customWidth="1"/>
    <col min="2" max="3" width="14.28125" style="0" bestFit="1" customWidth="1"/>
    <col min="4" max="6" width="15.7109375" style="0" bestFit="1" customWidth="1"/>
    <col min="7" max="7" width="14.7109375" style="0" customWidth="1"/>
    <col min="8" max="8" width="14.28125" style="0" bestFit="1" customWidth="1"/>
    <col min="9" max="9" width="15.7109375" style="0" customWidth="1"/>
    <col min="10" max="10" width="15.28125" style="0" customWidth="1"/>
  </cols>
  <sheetData>
    <row r="1" spans="1:11" ht="23.25">
      <c r="A1" s="16" t="s">
        <v>24</v>
      </c>
      <c r="B1" s="17" t="s">
        <v>27</v>
      </c>
      <c r="C1" s="17" t="s">
        <v>28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25</v>
      </c>
      <c r="K1" s="18"/>
    </row>
    <row r="2" spans="1:11" ht="23.25">
      <c r="A2" s="16" t="s">
        <v>33</v>
      </c>
      <c r="B2" s="16">
        <v>4</v>
      </c>
      <c r="C2" s="16">
        <v>-4</v>
      </c>
      <c r="D2" s="16">
        <v>1</v>
      </c>
      <c r="E2" s="16">
        <v>-1</v>
      </c>
      <c r="F2" s="16"/>
      <c r="G2" s="16"/>
      <c r="H2" s="16">
        <v>1</v>
      </c>
      <c r="I2" s="16"/>
      <c r="J2" s="16">
        <v>15</v>
      </c>
      <c r="K2" s="18"/>
    </row>
    <row r="3" spans="1:11" ht="23.25">
      <c r="A3" s="16" t="s">
        <v>34</v>
      </c>
      <c r="B3" s="16">
        <v>-4</v>
      </c>
      <c r="C3" s="16">
        <v>8</v>
      </c>
      <c r="D3" s="16">
        <v>2</v>
      </c>
      <c r="E3" s="16"/>
      <c r="F3" s="16">
        <v>-1</v>
      </c>
      <c r="G3" s="16"/>
      <c r="H3" s="16"/>
      <c r="I3" s="16">
        <v>1</v>
      </c>
      <c r="J3" s="16">
        <v>30</v>
      </c>
      <c r="K3" s="18"/>
    </row>
    <row r="4" spans="1:11" ht="23.25">
      <c r="A4" s="16" t="s">
        <v>32</v>
      </c>
      <c r="B4" s="16">
        <v>1</v>
      </c>
      <c r="C4" s="16">
        <v>2</v>
      </c>
      <c r="D4" s="16"/>
      <c r="E4" s="16"/>
      <c r="F4" s="16"/>
      <c r="G4" s="16">
        <v>1</v>
      </c>
      <c r="H4" s="16"/>
      <c r="I4" s="16"/>
      <c r="J4" s="16">
        <v>30</v>
      </c>
      <c r="K4" s="18"/>
    </row>
    <row r="5" spans="1:11" ht="20.25">
      <c r="A5" s="16" t="s">
        <v>26</v>
      </c>
      <c r="B5" s="16"/>
      <c r="C5" s="16">
        <v>-4</v>
      </c>
      <c r="D5" s="16">
        <v>-3</v>
      </c>
      <c r="E5" s="16">
        <v>1</v>
      </c>
      <c r="F5" s="16">
        <v>1</v>
      </c>
      <c r="G5" s="16"/>
      <c r="H5" s="16"/>
      <c r="I5" s="16"/>
      <c r="J5" s="16">
        <v>-45</v>
      </c>
      <c r="K5" s="18"/>
    </row>
    <row r="6" spans="1:11" ht="20.25">
      <c r="A6" s="19"/>
      <c r="B6" s="19"/>
      <c r="C6" s="19"/>
      <c r="D6" s="19"/>
      <c r="E6" s="19"/>
      <c r="F6" s="19"/>
      <c r="G6" s="19"/>
      <c r="H6" s="19"/>
      <c r="I6" s="19"/>
      <c r="J6" s="19"/>
      <c r="K6" s="18"/>
    </row>
    <row r="7" spans="1:11" ht="23.25">
      <c r="A7" s="16" t="s">
        <v>24</v>
      </c>
      <c r="B7" s="17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7" t="s">
        <v>25</v>
      </c>
      <c r="K7" s="18"/>
    </row>
    <row r="8" spans="1:11" ht="20.25">
      <c r="A8" s="16"/>
      <c r="B8" s="20"/>
      <c r="C8" s="20"/>
      <c r="D8" s="20"/>
      <c r="E8" s="20"/>
      <c r="F8" s="20"/>
      <c r="G8" s="20"/>
      <c r="H8" s="20"/>
      <c r="I8" s="20"/>
      <c r="J8" s="20"/>
      <c r="K8" s="18"/>
    </row>
    <row r="9" spans="1:11" ht="20.25">
      <c r="A9" s="16"/>
      <c r="B9" s="20"/>
      <c r="C9" s="20"/>
      <c r="D9" s="20"/>
      <c r="E9" s="20"/>
      <c r="F9" s="20"/>
      <c r="G9" s="20"/>
      <c r="H9" s="20"/>
      <c r="I9" s="20"/>
      <c r="J9" s="20"/>
      <c r="K9" s="18"/>
    </row>
    <row r="10" spans="1:11" ht="20.25">
      <c r="A10" s="16"/>
      <c r="B10" s="20"/>
      <c r="C10" s="20"/>
      <c r="D10" s="20"/>
      <c r="E10" s="20"/>
      <c r="F10" s="20"/>
      <c r="G10" s="20"/>
      <c r="H10" s="20"/>
      <c r="I10" s="20"/>
      <c r="J10" s="20"/>
      <c r="K10" s="18"/>
    </row>
    <row r="11" spans="1:11" ht="20.25">
      <c r="A11" s="16" t="s">
        <v>26</v>
      </c>
      <c r="B11" s="20"/>
      <c r="C11" s="20"/>
      <c r="D11" s="20"/>
      <c r="E11" s="20"/>
      <c r="F11" s="20"/>
      <c r="G11" s="20"/>
      <c r="H11" s="20"/>
      <c r="I11" s="20"/>
      <c r="J11" s="20"/>
      <c r="K11" s="18"/>
    </row>
    <row r="12" spans="1:11" ht="2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8"/>
    </row>
    <row r="13" spans="1:11" ht="23.25">
      <c r="A13" s="16" t="s">
        <v>24</v>
      </c>
      <c r="B13" s="17" t="s">
        <v>27</v>
      </c>
      <c r="C13" s="17" t="s">
        <v>28</v>
      </c>
      <c r="D13" s="17" t="s">
        <v>29</v>
      </c>
      <c r="E13" s="17" t="s">
        <v>30</v>
      </c>
      <c r="F13" s="17" t="s">
        <v>31</v>
      </c>
      <c r="G13" s="17" t="s">
        <v>32</v>
      </c>
      <c r="H13" s="17" t="s">
        <v>33</v>
      </c>
      <c r="I13" s="17" t="s">
        <v>34</v>
      </c>
      <c r="J13" s="17" t="s">
        <v>25</v>
      </c>
      <c r="K13" s="18"/>
    </row>
    <row r="14" spans="1:11" ht="20.25">
      <c r="A14" s="16"/>
      <c r="B14" s="21"/>
      <c r="C14" s="21"/>
      <c r="D14" s="21"/>
      <c r="E14" s="21"/>
      <c r="F14" s="21"/>
      <c r="G14" s="21"/>
      <c r="H14" s="21"/>
      <c r="I14" s="21"/>
      <c r="J14" s="21"/>
      <c r="K14" s="18"/>
    </row>
    <row r="15" spans="1:11" ht="20.25">
      <c r="A15" s="16"/>
      <c r="B15" s="21"/>
      <c r="C15" s="21"/>
      <c r="D15" s="21"/>
      <c r="E15" s="21"/>
      <c r="F15" s="21"/>
      <c r="G15" s="21"/>
      <c r="H15" s="21"/>
      <c r="I15" s="21"/>
      <c r="J15" s="21"/>
      <c r="K15" s="18"/>
    </row>
    <row r="16" spans="1:11" ht="20.25">
      <c r="A16" s="16"/>
      <c r="B16" s="21"/>
      <c r="C16" s="21"/>
      <c r="D16" s="21"/>
      <c r="E16" s="21"/>
      <c r="F16" s="21"/>
      <c r="G16" s="21"/>
      <c r="H16" s="21"/>
      <c r="I16" s="21"/>
      <c r="J16" s="21"/>
      <c r="K16" s="18"/>
    </row>
    <row r="17" spans="1:11" ht="20.25">
      <c r="A17" s="16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18"/>
    </row>
    <row r="18" spans="1:11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3.25">
      <c r="A19" s="16" t="s">
        <v>24</v>
      </c>
      <c r="B19" s="17" t="s">
        <v>27</v>
      </c>
      <c r="C19" s="17" t="s">
        <v>28</v>
      </c>
      <c r="D19" s="17" t="s">
        <v>29</v>
      </c>
      <c r="E19" s="17" t="s">
        <v>30</v>
      </c>
      <c r="F19" s="17" t="s">
        <v>31</v>
      </c>
      <c r="G19" s="17" t="s">
        <v>32</v>
      </c>
      <c r="H19" s="17" t="s">
        <v>33</v>
      </c>
      <c r="I19" s="17" t="s">
        <v>34</v>
      </c>
      <c r="J19" s="17" t="s">
        <v>25</v>
      </c>
      <c r="K19" s="18"/>
    </row>
    <row r="20" spans="1:11" ht="20.25">
      <c r="A20" s="16"/>
      <c r="B20" s="21"/>
      <c r="C20" s="21"/>
      <c r="D20" s="21"/>
      <c r="E20" s="21"/>
      <c r="F20" s="21"/>
      <c r="G20" s="21"/>
      <c r="H20" s="21"/>
      <c r="I20" s="21"/>
      <c r="J20" s="21"/>
      <c r="K20" s="18"/>
    </row>
    <row r="21" spans="1:11" ht="20.25">
      <c r="A21" s="16"/>
      <c r="B21" s="21"/>
      <c r="C21" s="21"/>
      <c r="D21" s="21"/>
      <c r="E21" s="21"/>
      <c r="F21" s="21"/>
      <c r="G21" s="21"/>
      <c r="H21" s="21"/>
      <c r="I21" s="21"/>
      <c r="J21" s="21"/>
      <c r="K21" s="18"/>
    </row>
    <row r="22" spans="1:11" ht="20.25">
      <c r="A22" s="16"/>
      <c r="B22" s="21"/>
      <c r="C22" s="21"/>
      <c r="D22" s="21"/>
      <c r="E22" s="21"/>
      <c r="F22" s="21"/>
      <c r="G22" s="21"/>
      <c r="H22" s="21"/>
      <c r="I22" s="21"/>
      <c r="J22" s="21"/>
      <c r="K22" s="18"/>
    </row>
    <row r="23" spans="1:11" ht="20.25">
      <c r="A23" s="16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1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E Beasley</dc:creator>
  <cp:keywords/>
  <dc:description/>
  <cp:lastModifiedBy>mastjjb</cp:lastModifiedBy>
  <cp:lastPrinted>2006-01-11T19:15:46Z</cp:lastPrinted>
  <dcterms:created xsi:type="dcterms:W3CDTF">2005-02-05T16:19:46Z</dcterms:created>
  <dcterms:modified xsi:type="dcterms:W3CDTF">2012-07-03T07:59:54Z</dcterms:modified>
  <cp:category/>
  <cp:version/>
  <cp:contentType/>
  <cp:contentStatus/>
</cp:coreProperties>
</file>